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7140" yWindow="-20" windowWidth="25700" windowHeight="17980"/>
  </bookViews>
  <sheets>
    <sheet name="MEL" sheetId="1" r:id="rId1"/>
    <sheet name="TRL Definitions" sheetId="2" r:id="rId2"/>
    <sheet name="Addtl Definitions" sheetId="3" r:id="rId3"/>
  </sheets>
  <definedNames>
    <definedName name="_Print_Area" localSheetId="0">MEL!$B$1:$W$176</definedName>
    <definedName name="_Print_Titles" localSheetId="0">MEL!$1:$3</definedName>
    <definedName name="_xlnm.Print_Area" localSheetId="0">MEL!$A$1:$X$197</definedName>
    <definedName name="_xlnm.Print_Titles" localSheetId="0">MEL!$1:$3</definedName>
  </definedName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L13" i="1"/>
  <c r="L14"/>
  <c r="L83"/>
  <c r="L86"/>
  <c r="L89"/>
  <c r="L93"/>
  <c r="L94"/>
  <c r="L98"/>
  <c r="L100"/>
  <c r="L5"/>
  <c r="L111"/>
  <c r="L112"/>
  <c r="L137"/>
  <c r="L140"/>
  <c r="L143"/>
  <c r="L146"/>
  <c r="L147"/>
  <c r="L148"/>
  <c r="L101"/>
  <c r="L175"/>
  <c r="L176"/>
  <c r="L149"/>
  <c r="L4"/>
  <c r="H151"/>
  <c r="H152"/>
  <c r="H153"/>
  <c r="H154"/>
  <c r="H155"/>
  <c r="H156"/>
  <c r="G150"/>
  <c r="H150"/>
  <c r="H158"/>
  <c r="H159"/>
  <c r="H160"/>
  <c r="H161"/>
  <c r="G157"/>
  <c r="H157"/>
  <c r="H163"/>
  <c r="H164"/>
  <c r="H165"/>
  <c r="G162"/>
  <c r="H162"/>
  <c r="H167"/>
  <c r="H168"/>
  <c r="H169"/>
  <c r="G166"/>
  <c r="H166"/>
  <c r="H171"/>
  <c r="H172"/>
  <c r="G170"/>
  <c r="H170"/>
  <c r="H173"/>
  <c r="H174"/>
  <c r="H175"/>
  <c r="H176"/>
  <c r="G149"/>
  <c r="H149"/>
  <c r="H103"/>
  <c r="H111"/>
  <c r="H112"/>
  <c r="G102"/>
  <c r="H102"/>
  <c r="H114"/>
  <c r="H115"/>
  <c r="H116"/>
  <c r="H117"/>
  <c r="G113"/>
  <c r="H113"/>
  <c r="H119"/>
  <c r="H120"/>
  <c r="H121"/>
  <c r="H122"/>
  <c r="G118"/>
  <c r="H118"/>
  <c r="H124"/>
  <c r="H125"/>
  <c r="H126"/>
  <c r="H127"/>
  <c r="G123"/>
  <c r="H123"/>
  <c r="H129"/>
  <c r="H130"/>
  <c r="H131"/>
  <c r="H132"/>
  <c r="G128"/>
  <c r="H128"/>
  <c r="H133"/>
  <c r="H135"/>
  <c r="H136"/>
  <c r="G134"/>
  <c r="H134"/>
  <c r="H138"/>
  <c r="H139"/>
  <c r="G137"/>
  <c r="H137"/>
  <c r="H141"/>
  <c r="H142"/>
  <c r="G140"/>
  <c r="H140"/>
  <c r="H143"/>
  <c r="H144"/>
  <c r="H146"/>
  <c r="H148"/>
  <c r="G145"/>
  <c r="H145"/>
  <c r="G101"/>
  <c r="H101"/>
  <c r="H7"/>
  <c r="H8"/>
  <c r="H9"/>
  <c r="H10"/>
  <c r="H11"/>
  <c r="H12"/>
  <c r="H13"/>
  <c r="H14"/>
  <c r="G6"/>
  <c r="H6"/>
  <c r="H16"/>
  <c r="H17"/>
  <c r="H18"/>
  <c r="H19"/>
  <c r="H20"/>
  <c r="H21"/>
  <c r="G15"/>
  <c r="H15"/>
  <c r="H23"/>
  <c r="H24"/>
  <c r="H25"/>
  <c r="H26"/>
  <c r="H27"/>
  <c r="H28"/>
  <c r="G22"/>
  <c r="H22"/>
  <c r="H30"/>
  <c r="H31"/>
  <c r="H32"/>
  <c r="H33"/>
  <c r="H34"/>
  <c r="H35"/>
  <c r="G29"/>
  <c r="H29"/>
  <c r="H37"/>
  <c r="H38"/>
  <c r="H39"/>
  <c r="H40"/>
  <c r="H41"/>
  <c r="H42"/>
  <c r="G36"/>
  <c r="H36"/>
  <c r="H44"/>
  <c r="H45"/>
  <c r="H46"/>
  <c r="H47"/>
  <c r="H48"/>
  <c r="H49"/>
  <c r="G43"/>
  <c r="H43"/>
  <c r="H51"/>
  <c r="H52"/>
  <c r="H53"/>
  <c r="H54"/>
  <c r="H55"/>
  <c r="H56"/>
  <c r="H57"/>
  <c r="G50"/>
  <c r="H50"/>
  <c r="H59"/>
  <c r="H60"/>
  <c r="H61"/>
  <c r="H62"/>
  <c r="H63"/>
  <c r="H64"/>
  <c r="H65"/>
  <c r="H66"/>
  <c r="H67"/>
  <c r="H68"/>
  <c r="G58"/>
  <c r="H58"/>
  <c r="H70"/>
  <c r="H71"/>
  <c r="H72"/>
  <c r="H73"/>
  <c r="H74"/>
  <c r="H75"/>
  <c r="H76"/>
  <c r="H77"/>
  <c r="H78"/>
  <c r="H79"/>
  <c r="G69"/>
  <c r="H69"/>
  <c r="H80"/>
  <c r="H81"/>
  <c r="H82"/>
  <c r="H84"/>
  <c r="H85"/>
  <c r="G83"/>
  <c r="H83"/>
  <c r="H87"/>
  <c r="H88"/>
  <c r="G86"/>
  <c r="H86"/>
  <c r="H90"/>
  <c r="H91"/>
  <c r="H92"/>
  <c r="G89"/>
  <c r="H89"/>
  <c r="H93"/>
  <c r="H95"/>
  <c r="H96"/>
  <c r="G94"/>
  <c r="H94"/>
  <c r="H98"/>
  <c r="H100"/>
  <c r="G97"/>
  <c r="H97"/>
  <c r="G5"/>
  <c r="H5"/>
  <c r="G177"/>
  <c r="H177"/>
  <c r="H4"/>
  <c r="Q176"/>
  <c r="S176"/>
  <c r="N176"/>
  <c r="N175"/>
  <c r="N148"/>
  <c r="N147"/>
  <c r="N146"/>
  <c r="N144"/>
  <c r="N143"/>
  <c r="N140"/>
  <c r="N137"/>
  <c r="N112"/>
  <c r="N111"/>
  <c r="Q146"/>
  <c r="Q148"/>
  <c r="S148"/>
  <c r="Q147"/>
  <c r="S147"/>
  <c r="S146"/>
  <c r="N149"/>
  <c r="O149"/>
  <c r="Q175"/>
  <c r="Q149"/>
  <c r="S175"/>
  <c r="S149"/>
  <c r="Q100"/>
  <c r="S100"/>
  <c r="Q99"/>
  <c r="S99"/>
  <c r="Q98"/>
  <c r="S98"/>
  <c r="Q94"/>
  <c r="S94"/>
  <c r="Q93"/>
  <c r="S93"/>
  <c r="Q89"/>
  <c r="S89"/>
  <c r="Q86"/>
  <c r="S86"/>
  <c r="Q83"/>
  <c r="S83"/>
  <c r="Q14"/>
  <c r="S14"/>
  <c r="Q13"/>
  <c r="S13"/>
  <c r="N99"/>
  <c r="N98"/>
  <c r="N94"/>
  <c r="N93"/>
  <c r="N89"/>
  <c r="N86"/>
  <c r="N83"/>
  <c r="N14"/>
  <c r="N13"/>
  <c r="N100"/>
  <c r="Q143"/>
  <c r="S143"/>
  <c r="Q140"/>
  <c r="S140"/>
  <c r="O5"/>
  <c r="O101"/>
  <c r="Q111"/>
  <c r="S111"/>
  <c r="Q112"/>
  <c r="S112"/>
  <c r="Q144"/>
  <c r="S144"/>
  <c r="Q5"/>
  <c r="N101"/>
  <c r="S5"/>
  <c r="O4"/>
  <c r="S101"/>
  <c r="Q101"/>
  <c r="N5"/>
  <c r="Q4"/>
  <c r="S4"/>
  <c r="N4"/>
</calcChain>
</file>

<file path=xl/sharedStrings.xml><?xml version="1.0" encoding="utf-8"?>
<sst xmlns="http://schemas.openxmlformats.org/spreadsheetml/2006/main" count="520" uniqueCount="350">
  <si>
    <t>Warm Electronics (CPI/Power board, a digital and analog board for array control, a board for peripheral control for Detectors and Slit Mirror Changers and Filter Wheels)</t>
    <phoneticPr fontId="2" type="noConversion"/>
  </si>
  <si>
    <t>#A6 Relay Optics Mirror and Mirror Support 7; M6 (A6061-T6, A6061-T6; 0.12kg)</t>
    <phoneticPr fontId="2" type="noConversion"/>
  </si>
  <si>
    <t>#A4 Relay Optics Mirror and Mirror Support 7; M4 (A6061-T6, A6061-T6; 0.12kg)</t>
  </si>
  <si>
    <t>#A4 Relay Optics Mirror and Mirror Support 7; M4 (A6061-T6, A6061-T6; 0.12kg)</t>
    <phoneticPr fontId="2" type="noConversion"/>
  </si>
  <si>
    <t>#A5 Relay Optics Mirror and Mirror Support 6; M5 (A6061-T6, A6061-T6; 0.06kg)</t>
  </si>
  <si>
    <t>#A5 Relay Optics Mirror and Mirror Support 6; M5 (A6061-T6, A6061-T6; 0.06kg)</t>
    <phoneticPr fontId="2" type="noConversion"/>
  </si>
  <si>
    <t>#A7 Relay Optics Mirror and Mirror Support 6; M7 (A6061-T6, A6061-T6; 0.06kg)</t>
  </si>
  <si>
    <t>#A7 Relay Optics Mirror and Mirror Support 6; M7 (A6061-T6, A6061-T6; 0.06kg)</t>
    <phoneticPr fontId="2" type="noConversion"/>
  </si>
  <si>
    <t>#A8 Relay Optics Mirror and Mirror Support 6; M8 (A6061-T6, A6061-T6; 0.06kg)</t>
  </si>
  <si>
    <t>#A8 Relay Optics Mirror and Mirror Support 6; M8 (A6061-T6, A6061-T6; 0.06kg)</t>
    <phoneticPr fontId="2" type="noConversion"/>
  </si>
  <si>
    <t>#A1 Relay Optics Mirror and Mirror Support 4; M1 (A6061-T6, 1.56kg)</t>
  </si>
  <si>
    <t>#A3 Relay Optics Mirror and Mirror Support 3; M3 (A6061-T6, A6061-T6; 0.27kg)</t>
  </si>
  <si>
    <t>#A3 Relay Optics Mirror and Mirror Support 3; M3 (A6061-T6, A6061-T6; 0.27kg)</t>
    <phoneticPr fontId="2" type="noConversion"/>
  </si>
  <si>
    <t>#K1 Filter Wheel for COR-S (Others; 1.52kg)</t>
  </si>
  <si>
    <t>#K2 Filter Wheel for COR-L (Others; 1.52kg)</t>
  </si>
  <si>
    <t>Various, #K1 2kx2k Si:As detector for COR-S (1.36kg)</t>
  </si>
  <si>
    <t>Various, #L1 1kx1k Si:Sb detector for COR-L (1.36kg)</t>
  </si>
  <si>
    <t>Warm Electronics (CPI/Power board, a digital and analog board for array control, a board for peripheral control for Detectors)</t>
  </si>
  <si>
    <t>A6061-T6, #1 Alminum Body (A6061-T6, 56.0kg)</t>
  </si>
  <si>
    <t>CFRP, #19 Light Shield (CFRP; 3.1kg)</t>
  </si>
  <si>
    <t>Various, #18 Detector (Holder; A6061-T6, 1.5kg)</t>
  </si>
  <si>
    <r>
      <t>#</t>
    </r>
    <r>
      <rPr>
        <sz val="16"/>
        <rFont val="Calibri"/>
        <family val="2"/>
      </rPr>
      <t>A</t>
    </r>
    <r>
      <rPr>
        <sz val="16"/>
        <rFont val="Calibri"/>
        <family val="2"/>
        <scheme val="minor"/>
      </rPr>
      <t xml:space="preserve">1 </t>
    </r>
    <r>
      <rPr>
        <sz val="16"/>
        <rFont val="Calibri"/>
        <family val="2"/>
      </rPr>
      <t>Relay Optics Mirror and Mirror Support 4;</t>
    </r>
    <r>
      <rPr>
        <sz val="16"/>
        <rFont val="Calibri"/>
        <family val="2"/>
        <scheme val="minor"/>
      </rPr>
      <t xml:space="preserve"> M1 (A6061-T6, </t>
    </r>
    <r>
      <rPr>
        <sz val="16"/>
        <rFont val="Calibri"/>
        <family val="2"/>
      </rPr>
      <t>1.56</t>
    </r>
    <r>
      <rPr>
        <sz val="16"/>
        <rFont val="Calibri"/>
        <family val="2"/>
        <scheme val="minor"/>
      </rPr>
      <t>kg)</t>
    </r>
    <phoneticPr fontId="2" type="noConversion"/>
  </si>
  <si>
    <t>#A2 Relay Optics Mirror and Mirror Support 5; M2 (A6061-T6, 0.60kg)</t>
  </si>
  <si>
    <t>#A2 Relay Optics Mirror and Mirror Support 5; M2 (A6061-T6, 0.60kg)</t>
    <phoneticPr fontId="2" type="noConversion"/>
  </si>
  <si>
    <t>MRS-M Optics and Mirror Supports</t>
    <phoneticPr fontId="2" type="noConversion"/>
  </si>
  <si>
    <t>#C1 COR-S Optics Collimator 1 M1 (A6061-T6, 0.20kg)</t>
  </si>
  <si>
    <t># OF UNITS (See Note 1)</t>
  </si>
  <si>
    <t>ADDITIONAL INFORMATION (See Note 4)</t>
  </si>
  <si>
    <t>Heritage 
Basis
(See Note 2)</t>
  </si>
  <si>
    <t>TRL 
(See Note 3)</t>
  </si>
  <si>
    <t>Mid-Infrared Imager/Spectrograph/Coronagraph (MISC)  MASTER EQUIPMENT LIST (MEL)</t>
  </si>
  <si>
    <t>#J1 Main Instrument Optical Bench (SiC; 70.38kg)</t>
  </si>
  <si>
    <t>#K1 Sub Instrument Optical Bench (SiC; 11.03kg)</t>
  </si>
  <si>
    <t>#P1 Cover (CFRP; 6.0kg)</t>
  </si>
  <si>
    <t>#Q1 Cryogenic Tip Tilt Mirror (Others; 1.0kg)</t>
  </si>
  <si>
    <t>#R1 Cryogenic Deformable Mirror (Mirror; 1.0kg, MUX; 4.0kg)</t>
  </si>
  <si>
    <t>Warm Electronics (CPI/Power board, a digital and analog board for array control, a board for peripheral control for Detectors and Slit Mirror Changers and Filter Wheels)</t>
  </si>
  <si>
    <t>Warm Electronics (Boards for Cryogenic TTM)</t>
  </si>
  <si>
    <t>Warm Electronics (Boards for Cryogenic DM)</t>
  </si>
  <si>
    <t>#V1 2kx2k Si:Sb detector for WFI-L (1.36kg)</t>
  </si>
  <si>
    <t>A6061-T6, (#A1-#A8; 8 mirrors excluding TTM and DM)</t>
  </si>
  <si>
    <t>#B1 COR-S PIAA Optics Collimator 1 M1 (A6061-T6, 0.06kg)</t>
  </si>
  <si>
    <t>#B2 COR-S PIAA Optics Collimator 2 M2 (A6061-T6, 0.06kg)</t>
  </si>
  <si>
    <t>#B3 COR-S PIAA Optics Camera 1 M3 (A6061-T6, 0.06kg)</t>
  </si>
  <si>
    <t>#B4 COR-S PIAA Optics Camera 2 M4 (A6061-T6, 0.06kg)</t>
  </si>
  <si>
    <t>MISC Imager and Spectrometer Module</t>
  </si>
  <si>
    <t>Warm Electronics for MISC Imager and Spectrometer Module</t>
  </si>
  <si>
    <t>MISC Coronagraph Module</t>
  </si>
  <si>
    <t>Warm Electronics for MISC Coronagraph Module</t>
  </si>
  <si>
    <t>MISC Harnessing (15% of total mass approximation)</t>
  </si>
  <si>
    <t>Approximation for total mass of harnessing for MISC</t>
  </si>
  <si>
    <t>#D1 COR-L PIAA Optics Collimator 1 (A6061-T6, 0.06kg)</t>
  </si>
  <si>
    <t>#D2 COR-L PIAA Optics Collimator 2 M2 (A6061-T6, 0.06kg)</t>
  </si>
  <si>
    <t>#D3 COR-L PIAA Optics Camera 1 M3 (A6061-T6, 0.06kg)</t>
  </si>
  <si>
    <t>#D4 COR-L PIAA Optics Camera 2 M4 (A6061-T6, 0.06kg)</t>
  </si>
  <si>
    <t>#F1 Base Plate (A6061-T6; 29.20kg)</t>
  </si>
  <si>
    <t>Covers</t>
  </si>
  <si>
    <t>Various, #H1 Cryogenic Tip Tilt Mirror (Others; 1.3kg)</t>
  </si>
  <si>
    <t>Various, #I1 Cryogenic Deformable Mirror (Mirror; 2.0kg, MUX; 4.0kg)</t>
  </si>
  <si>
    <t>#J1 Slit Wheel for COR-S (Others; 0.76kg)</t>
  </si>
  <si>
    <t>#J2 Slit Wheel for COR-L (Others; 0.76kg)</t>
  </si>
  <si>
    <t>#A6 Relay Optics Mirror and Mirror Support 7; M6 (A6061-T6, A6061-T6; 0.12kg)</t>
  </si>
  <si>
    <t>Engineering Model (EM) and Engineering Demonstration Unit (EDU) are generally different names for the same model.  These engineering units are flight-like in terms of fit, form, and functionality.  They are used to reduce risk, or perform life-testing on parts that can degrade over time and/or with use, provided flight-like parts are used for life test unit.</t>
  </si>
  <si>
    <t>Engineering Model / Engineering Demonstration Unit
(EM/EDU)</t>
  </si>
  <si>
    <t xml:space="preserve">Commonally Used Definitions </t>
  </si>
  <si>
    <t xml:space="preserve">EM / EDU &amp;
Proto-
types
</t>
  </si>
  <si>
    <t>Flight
Units</t>
  </si>
  <si>
    <t>Flight
Spares</t>
  </si>
  <si>
    <t>(Composition, Vendor, Part #, Volume, TRL/Contingency Rationale, Quote information...)</t>
  </si>
  <si>
    <t>SPICA/MCS</t>
    <phoneticPr fontId="2" type="noConversion"/>
  </si>
  <si>
    <t>AKARI/IRC, SPICA/MCS</t>
    <phoneticPr fontId="2" type="noConversion"/>
  </si>
  <si>
    <t>Spitzer, AKARI, JWST, SOFIA, SPICA</t>
    <phoneticPr fontId="2" type="noConversion"/>
  </si>
  <si>
    <t>Spitzer, JWST, SOFIA, SPICA</t>
    <phoneticPr fontId="2" type="noConversion"/>
  </si>
  <si>
    <t>AKARI/IRC. SPICA/SMI</t>
    <phoneticPr fontId="2" type="noConversion"/>
  </si>
  <si>
    <t>aaa</t>
    <phoneticPr fontId="2" type="noConversion"/>
  </si>
  <si>
    <t>Spitzer, AKARI/IRC, SPICA/SMI</t>
    <phoneticPr fontId="2" type="noConversion"/>
  </si>
  <si>
    <t>JWST, SPICA/SMI</t>
    <phoneticPr fontId="2" type="noConversion"/>
  </si>
  <si>
    <t>AKARI/IRC, SPICA/SMI</t>
    <phoneticPr fontId="2" type="noConversion"/>
  </si>
  <si>
    <t>N/A</t>
    <phoneticPr fontId="2" type="noConversion"/>
  </si>
  <si>
    <t>N/A</t>
    <phoneticPr fontId="2" type="noConversion"/>
  </si>
  <si>
    <t>1.5MUSD</t>
    <phoneticPr fontId="2" type="noConversion"/>
  </si>
  <si>
    <t>71.5MUSD</t>
    <phoneticPr fontId="2" type="noConversion"/>
  </si>
  <si>
    <t>10.0MUSD</t>
    <phoneticPr fontId="2" type="noConversion"/>
  </si>
  <si>
    <t>15.0MUSD</t>
    <phoneticPr fontId="2" type="noConversion"/>
  </si>
  <si>
    <t>SiC</t>
    <phoneticPr fontId="2" type="noConversion"/>
  </si>
  <si>
    <t>CFRP</t>
    <phoneticPr fontId="2" type="noConversion"/>
  </si>
  <si>
    <t>Varous</t>
    <phoneticPr fontId="2" type="noConversion"/>
  </si>
  <si>
    <t>Various</t>
    <phoneticPr fontId="2" type="noConversion"/>
  </si>
  <si>
    <t>Various</t>
    <phoneticPr fontId="2" type="noConversion"/>
  </si>
  <si>
    <t>Various</t>
    <phoneticPr fontId="2" type="noConversion"/>
  </si>
  <si>
    <t>A6061-T6</t>
    <phoneticPr fontId="2" type="noConversion"/>
  </si>
  <si>
    <t>A6061-T6</t>
    <phoneticPr fontId="2" type="noConversion"/>
  </si>
  <si>
    <t>KRS-5, A6061-T6</t>
    <phoneticPr fontId="2" type="noConversion"/>
  </si>
  <si>
    <t>ZnSe, A6061-T6</t>
    <phoneticPr fontId="2" type="noConversion"/>
  </si>
  <si>
    <t>10.0MUSD</t>
    <phoneticPr fontId="2" type="noConversion"/>
  </si>
  <si>
    <t>Filter Wheel (ø1inch x 6 per wheel; double wheels)</t>
    <phoneticPr fontId="2" type="noConversion"/>
  </si>
  <si>
    <t>SPICA/SMI</t>
    <phoneticPr fontId="2" type="noConversion"/>
  </si>
  <si>
    <t>SPICA/SCI</t>
    <phoneticPr fontId="2" type="noConversion"/>
  </si>
  <si>
    <t>COR-L PIAA Optics and Mirror Supports</t>
    <phoneticPr fontId="2" type="noConversion"/>
  </si>
  <si>
    <t>1.5MUSD</t>
    <phoneticPr fontId="2" type="noConversion"/>
  </si>
  <si>
    <t>1.0MUSD</t>
    <phoneticPr fontId="2" type="noConversion"/>
  </si>
  <si>
    <t>0.5MUSD</t>
    <phoneticPr fontId="2" type="noConversion"/>
  </si>
  <si>
    <t>N/A</t>
    <phoneticPr fontId="2" type="noConversion"/>
  </si>
  <si>
    <t>JWST, SPICA</t>
    <phoneticPr fontId="2" type="noConversion"/>
  </si>
  <si>
    <t>5.0MUSD</t>
    <phoneticPr fontId="2" type="noConversion"/>
  </si>
  <si>
    <t>2.5MUSD</t>
    <phoneticPr fontId="2" type="noConversion"/>
  </si>
  <si>
    <t>1.0MUSD</t>
    <phoneticPr fontId="2" type="noConversion"/>
  </si>
  <si>
    <t>3.0MUSD</t>
    <phoneticPr fontId="2" type="noConversion"/>
  </si>
  <si>
    <t>9.0MUSD</t>
    <phoneticPr fontId="2" type="noConversion"/>
  </si>
  <si>
    <t>1.5MUSD</t>
    <phoneticPr fontId="2" type="noConversion"/>
  </si>
  <si>
    <t>2.0MUSD</t>
    <phoneticPr fontId="2" type="noConversion"/>
  </si>
  <si>
    <t>0.5MUSD</t>
    <phoneticPr fontId="2" type="noConversion"/>
  </si>
  <si>
    <t>0.5MUSD</t>
    <phoneticPr fontId="2" type="noConversion"/>
  </si>
  <si>
    <t>0.5MUSD</t>
    <phoneticPr fontId="2" type="noConversion"/>
  </si>
  <si>
    <t>0.25MUSD</t>
    <phoneticPr fontId="2" type="noConversion"/>
  </si>
  <si>
    <t>1.0MUSD</t>
    <phoneticPr fontId="2" type="noConversion"/>
  </si>
  <si>
    <t>9.0MUSD</t>
    <phoneticPr fontId="2" type="noConversion"/>
  </si>
  <si>
    <t>4.0MUSD</t>
    <phoneticPr fontId="2" type="noConversion"/>
  </si>
  <si>
    <t>6.0MUSD</t>
    <phoneticPr fontId="2" type="noConversion"/>
  </si>
  <si>
    <t>55.0MUSD</t>
    <phoneticPr fontId="2" type="noConversion"/>
  </si>
  <si>
    <t>43.0MUSD</t>
    <phoneticPr fontId="2" type="noConversion"/>
  </si>
  <si>
    <t>MRS-L Optics and Mirror Supports</t>
    <phoneticPr fontId="2" type="noConversion"/>
  </si>
  <si>
    <t>A Flight Unit is the actual model that will be launched.  It either undergoes protoflight testing if a qualification model has not been tested, or it undergoes flight acceptance testing if a qualification model has been successfully tested.  This total should include Engineering Test Units (ETU's), which will be fully flight qualified.  This column includes everything planned for flight - the primary &amp; backup flight units or ETU's.  This includes flight units that must fly to provide redundancy (ie. hot or cold spares).</t>
  </si>
  <si>
    <t>HRS-L Optics and Mirror Supports</t>
    <phoneticPr fontId="2" type="noConversion"/>
  </si>
  <si>
    <t>HRS-S Optics and Mirror Supports</t>
    <phoneticPr fontId="2" type="noConversion"/>
  </si>
  <si>
    <t>Main Instrument Optical Bench</t>
    <phoneticPr fontId="2" type="noConversion"/>
  </si>
  <si>
    <t>Sub Instrument Optical Bench</t>
    <phoneticPr fontId="2" type="noConversion"/>
  </si>
  <si>
    <t>Cover</t>
    <phoneticPr fontId="2" type="noConversion"/>
  </si>
  <si>
    <t>Slit Mirror Changer (ø4inch x 4)</t>
    <phoneticPr fontId="2" type="noConversion"/>
  </si>
  <si>
    <t>Filter Wheel (ø3inch x 6 per wheel; triple wheels)</t>
    <phoneticPr fontId="2" type="noConversion"/>
  </si>
  <si>
    <t>Relay Optics and Mirror Suports</t>
    <phoneticPr fontId="2" type="noConversion"/>
  </si>
  <si>
    <t>Pupil Slicer and Densification Optics and Mirror Supports</t>
    <phoneticPr fontId="2" type="noConversion"/>
  </si>
  <si>
    <t>TRA-S Optics and Mirror Supports</t>
    <phoneticPr fontId="2" type="noConversion"/>
  </si>
  <si>
    <t>TRA-M Optics and Mirror Supports</t>
    <phoneticPr fontId="2" type="noConversion"/>
  </si>
  <si>
    <t>Alminum Body</t>
    <phoneticPr fontId="2" type="noConversion"/>
  </si>
  <si>
    <t>2kx2k Si:As detector</t>
    <phoneticPr fontId="2" type="noConversion"/>
  </si>
  <si>
    <t>Slit Wheel (ø0.5inch x 6)</t>
    <phoneticPr fontId="2" type="noConversion"/>
  </si>
  <si>
    <t>COR-S PIAA Optics and Mirror Supports</t>
    <phoneticPr fontId="2" type="noConversion"/>
  </si>
  <si>
    <t>2kx2k Si:Sb detector</t>
    <phoneticPr fontId="2" type="noConversion"/>
  </si>
  <si>
    <t>2kx2k Si:As detector</t>
    <phoneticPr fontId="2" type="noConversion"/>
  </si>
  <si>
    <t>1kx1k Si:Sb detector</t>
    <phoneticPr fontId="2" type="noConversion"/>
  </si>
  <si>
    <t>Relay Optics and Mirror Supports</t>
    <phoneticPr fontId="2" type="noConversion"/>
  </si>
  <si>
    <t>COR-S Optics and Mirror Supports</t>
    <phoneticPr fontId="2" type="noConversion"/>
  </si>
  <si>
    <t>COR-L Optics and Mirror Supports</t>
    <phoneticPr fontId="2" type="noConversion"/>
  </si>
  <si>
    <t>WFI-L Optics and Mirror Supports</t>
    <phoneticPr fontId="2" type="noConversion"/>
  </si>
  <si>
    <t>WFI-S Optics and Mirror Supports</t>
    <phoneticPr fontId="2" type="noConversion"/>
  </si>
  <si>
    <t>MRS-L Image Slicer Optics and Mirror Supports</t>
    <phoneticPr fontId="2" type="noConversion"/>
  </si>
  <si>
    <t>MRS-M Image Slicer Optics and Mirror Supports</t>
    <phoneticPr fontId="2" type="noConversion"/>
  </si>
  <si>
    <t>A prototype is generally a non-flight like model that is used to demonstrate functionality early in the project.  It is not used for environmental testing or flight qualification. Also known as “breadboard”.  Prototypes are included in the Engineering Model column.</t>
  </si>
  <si>
    <t xml:space="preserve">Engineering Unit </t>
  </si>
  <si>
    <t>A high fidelity unit that demonstrates critical aspects of the engineering processes involved in the development of the operational unit. Engineering test units are intended to closely resemble the final product (hardware/software) to the maximum extent possible and are built and tested so as to establish confidence that the design will function in the expected environments. In some cases, the engineering unit will become the final product, assuming proper traceability has been exercised over the components and hardware handling.</t>
  </si>
  <si>
    <t xml:space="preserve">Technology Development Terminology
NPR 7120.8, Appendix J </t>
  </si>
  <si>
    <t>Mission Configuration</t>
  </si>
  <si>
    <t xml:space="preserve">The final architecture/system design of the product that will be used in the operational environment. If the product is a subsystem/component, then it is embedded in the actual system in the actual configuration used in operation. </t>
  </si>
  <si>
    <t>Laboratory Environment</t>
  </si>
  <si>
    <t>Engineering Test Units are qualification units that are tested to flight environmental levels, and can be flown if necessary; and they can serve as flight or flight spare units provided proper traceability has been exercised over the components and hardware handling.</t>
  </si>
  <si>
    <t>Origins Space Telescope (OST)</t>
  </si>
  <si>
    <t>MISC</t>
    <phoneticPr fontId="2" type="noConversion"/>
  </si>
  <si>
    <t>MISC Transit Spectrometer Module</t>
    <phoneticPr fontId="2" type="noConversion"/>
  </si>
  <si>
    <t>Cryogenic Tip Tilt Mirror</t>
    <phoneticPr fontId="2" type="noConversion"/>
  </si>
  <si>
    <t>Cryogenic Deformable Mirror</t>
    <phoneticPr fontId="2" type="noConversion"/>
  </si>
  <si>
    <t>The environment in which the final product will be operated. In the case of space flight hardware/software, it is space. In the case of ground-based or airborne systems that are not directed toward space flight, it will be the environments defined by the scope of operations. For software, the environment will be defined by the operational platform.</t>
  </si>
  <si>
    <t>Total Stand-by Power [W] (CBE)</t>
  </si>
  <si>
    <t>Flight Unit</t>
  </si>
  <si>
    <t>Not all systems, subsystems, and/or components need to be operated in the operational environment in order to satisfactorily address performance margin requirements. Consequently, the relevant environment is the specific subset of the operational environment that is required to demonstrate critical "at risk" aspects of the final product performance in an operational environment. It is an environment that focuses specifically on "stressing" the technology advance in question.</t>
  </si>
  <si>
    <t xml:space="preserve">Operational Environment </t>
  </si>
  <si>
    <t>The final product is successfully operated in an actual mission.</t>
  </si>
  <si>
    <t>All software has been thoroughly debugged and fully integrated with all operational hardware and software systems. All user documentation, training documentation, and maintenance documentation completed. All functionality successfully demonstrated in simulated operational scenarios. Verification and Validation (V&amp;V) completed.</t>
  </si>
  <si>
    <t>Documented mission operational results.</t>
  </si>
  <si>
    <t>Total Mass 
[kg] w/ 
Contgcy 
(MEV)</t>
    <phoneticPr fontId="2" type="noConversion"/>
  </si>
  <si>
    <t>Total Power [W] w/ Contgcy (MEV)</t>
    <phoneticPr fontId="2" type="noConversion"/>
  </si>
  <si>
    <t>PEAK FLIGHT HARDWARE POWER</t>
    <phoneticPr fontId="2" type="noConversion"/>
  </si>
  <si>
    <t>Engineering Test Unit (ETU)</t>
  </si>
  <si>
    <t>ETU</t>
  </si>
  <si>
    <t>MATURITY</t>
  </si>
  <si>
    <t>Stand-by
Power</t>
  </si>
  <si>
    <t>NOMINAL FLIGHT HARDWARE POWER</t>
  </si>
  <si>
    <t xml:space="preserve">Proof of Concept </t>
  </si>
  <si>
    <t>Analytical and experimental demonstration of hardware/software concepts that may or may not be incorporated into subsequent development and/or operational units.</t>
  </si>
  <si>
    <t>Breadboard</t>
  </si>
  <si>
    <t>A Flight Spare is a duplicate of either a component, subsystem, or the entire Flight Unit.  Flight Spares are preassembled, tested and ready to swap with the corresponding Flight Unit, or they are spare flight-qualified parts ready for assembly and subsequent acceptance level testing when a need arises.  Flight units that must fly to provide redundancy are NOT included in the flight spares column.  The flight spares column includes hardware on the ground that is intended to replace a non-functioning flight item.</t>
  </si>
  <si>
    <t>A medium fidelity functional unit that typically tries to make use of as much operational hardware/software as possible and begins to address scaling issues associated with the operational system. It does not have the engineering pedigree in all aspects, but is structured to be able to operate in simulated operational environments in order to assess performance of critical functions.</t>
  </si>
  <si>
    <t xml:space="preserve">Proto-type Unit </t>
  </si>
  <si>
    <t>The proto-type unit demonstrates form, fit, and function at a scale deemed to be representative of the final product operating in its operational environment. A subscale test article provides fidelity sufficient to permit validation of analytical models capable of predicting the behavior of full-scale systems in an operational environment.</t>
  </si>
  <si>
    <t>Documented test performance demonstrating agreement with analytical predictions.</t>
  </si>
  <si>
    <t>System prototype demonstration in an operational environment.</t>
  </si>
  <si>
    <t>Key, functionally critical, software components are integrated, and functionally validated, to establish interoperability and begin architecture development. Relevant Environments defined and performance in this environment predicted.</t>
  </si>
  <si>
    <t>Documented test performance demonstrating agreement with analytical predictions. Documented definition of relevant environment.</t>
  </si>
  <si>
    <t>Component and/or breadboard validation in relevant environment.</t>
  </si>
  <si>
    <t>A low fidelity system/component breadboard is built and operated to demonstrate basic functionality and critical test environments, and associated performance predictions are defined relative to the final operating environment.</t>
  </si>
  <si>
    <t>An environment that does not address in any manner the environment to be encountered by the system, subsystem, or component (hardware or software) during its intended operation. Tests in a laboratory environment are solely for the purpose of demonstrating the underlying principles of technical performance (functions), without respect to the impact of environment.</t>
  </si>
  <si>
    <t>Relevant Environment</t>
  </si>
  <si>
    <t>A high fidelity system/component prototype that adequately addresses all critical scaling issues is built and operated in a relevant environment to demonstrate operations under critical environmental conditions.</t>
  </si>
  <si>
    <t>Actual system completed and "flight qualified" through test and demonstration.</t>
  </si>
  <si>
    <t>The final product in its final configuration is successfully demonstrated through test and analysis for its intended operational environment and platform (ground, airborne, or space).</t>
  </si>
  <si>
    <t>Documented test performance verifying analytical predictions.</t>
  </si>
  <si>
    <t>Actual system flight proven through successful mission operations.</t>
  </si>
  <si>
    <t>Scientific knowledge generated underpinning basic properties of software architecture and mathematical formulation.</t>
  </si>
  <si>
    <t>Subassembly / Component</t>
    <phoneticPr fontId="2" type="noConversion"/>
  </si>
  <si>
    <t>Prototype software exists having all key functionality available for demonstration and test. Well integrated with operational hardware/software systems demonstrating operational feasibility. Most software bugs removed. Limited documentation available.</t>
  </si>
  <si>
    <t>Practical application is identified but is speculative, no experimental proof or detailed analysis is available to support the conjecture. Basic properties of algorithms, representations and concepts defined. Basic principles coded. Experiments performed with synthetic data.</t>
  </si>
  <si>
    <t>Documented description of the application/concept that addresses feasibility and benefit.</t>
  </si>
  <si>
    <t>A low fidelity unit that demonstrates function only, without respect to form or fit in the case of hardware, or platform in the case of software. It often uses commercial and/or ad hoc components and is not intended to provide definitive information regarding operational performance.</t>
  </si>
  <si>
    <t>Brassboard</t>
  </si>
  <si>
    <t>Documented test performance demonstrating agreement with analytical predictions. Documented definition of scaling requirements.</t>
  </si>
  <si>
    <t>System/sub-system model or prototype demonstration in an operational environment.</t>
  </si>
  <si>
    <t>Total Power [W] (CBE)</t>
  </si>
  <si>
    <t>Total Mass [kg] (CBE)</t>
    <phoneticPr fontId="2" type="noConversion"/>
  </si>
  <si>
    <t>Quoted 
Price</t>
    <phoneticPr fontId="2" type="noConversion"/>
  </si>
  <si>
    <t>Contingency [%]</t>
    <phoneticPr fontId="2" type="noConversion"/>
  </si>
  <si>
    <t>FLIGHT HARDWARE MASS</t>
    <phoneticPr fontId="2" type="noConversion"/>
  </si>
  <si>
    <t>TRL</t>
  </si>
  <si>
    <t>Definition</t>
  </si>
  <si>
    <t>Development of limited functionality to validate critical properties and predictions using non-integrated software components.</t>
  </si>
  <si>
    <t>Documented analytical/experi-mental results validating predictions of key parameters.</t>
  </si>
  <si>
    <t>Component and/or breadboard validation in laboratory environment.</t>
  </si>
  <si>
    <t>Peer reviewed publication of research underlying the proposed concept/application.</t>
  </si>
  <si>
    <t>Technology concept and/or application formulated.</t>
  </si>
  <si>
    <t>Invention begins, practical application is identified but is speculative, no experimental proof or detailed analysis is available to support the conjecture.</t>
  </si>
  <si>
    <t>Prototype implementations of the software demonstrated on full-scale realistic problems. Partially integrate with existing hardware/software systems. Limited documentation available. Engineering feasibility fully demonstrated.</t>
  </si>
  <si>
    <t>Software Description</t>
  </si>
  <si>
    <t>Exit Criteria</t>
  </si>
  <si>
    <t>Prototype</t>
  </si>
  <si>
    <t>Flight Spare</t>
  </si>
  <si>
    <t>Analytical studies place the technology in an appropriate context and laboratory demonstrations, modeling and simulation validate analytical prediction.</t>
  </si>
  <si>
    <t>Unit Power [W] 
(CBE)</t>
    <phoneticPr fontId="2" type="noConversion"/>
  </si>
  <si>
    <t>#9 TMA1 (A6061-T6, 0.6kg)</t>
    <phoneticPr fontId="2" type="noConversion"/>
  </si>
  <si>
    <t>#10 TMA2 (A6061-T6, 0.6kg)</t>
    <phoneticPr fontId="2" type="noConversion"/>
  </si>
  <si>
    <t>#11 TMA3 (A6061-T6, 1.9kg)</t>
    <phoneticPr fontId="2" type="noConversion"/>
  </si>
  <si>
    <t>#12 Dichloic Beam Splitter 1 (Substrate; CdTe, Holder; A6061-T6, 1.0kg)</t>
    <phoneticPr fontId="2" type="noConversion"/>
  </si>
  <si>
    <t>A high fidelity engineering unit that adequately addresses all critical scaling issues is built and operated in a relevant environment to demonstrate performance in the actual operational environment and platform (ground, airborne, or space).</t>
  </si>
  <si>
    <t>#A3 Relay Optics Offner Convex M3 (SiC; 1.09kg)</t>
    <phoneticPr fontId="2" type="noConversion"/>
  </si>
  <si>
    <t>#A4 Relay Optics Offner Convace 2 M5 (SiC; 6.81kg)</t>
    <phoneticPr fontId="2" type="noConversion"/>
  </si>
  <si>
    <t xml:space="preserve">#17 Camera Lens for TRA-M (Lens; ZnSe, Holder; A6061-T6, 7.2kg) </t>
    <phoneticPr fontId="2" type="noConversion"/>
  </si>
  <si>
    <t>Light Shield</t>
    <phoneticPr fontId="2" type="noConversion"/>
  </si>
  <si>
    <t>#13 Dichloic Beam Splitter 1 (Substrate; CdTe, Holder; A6061-T6, 1.0kg)</t>
    <phoneticPr fontId="2" type="noConversion"/>
  </si>
  <si>
    <t>#14-2 Grism 2 (Others, 1.0kg)</t>
    <phoneticPr fontId="2" type="noConversion"/>
  </si>
  <si>
    <t>TRA-L Optics and Mirror Supports</t>
    <phoneticPr fontId="2" type="noConversion"/>
  </si>
  <si>
    <t xml:space="preserve">#16 Camera Lens for TRA-M (Lens; ZnSe, Holder; A6061-T6, 7.2kg) </t>
    <phoneticPr fontId="2" type="noConversion"/>
  </si>
  <si>
    <t>All software has been thoroughly debugged and fully integrated with all operational hardware/software systems. All documentation has been completed. Sustaining software engineering support is in place. System has been successfully operated in the operational environment.</t>
  </si>
  <si>
    <t>A medium fidelity system/component brassboard is built and operated to demonstrate overall performance in a simulated operational environment with realistic support elements that demonstrates overall performance in critical areas. Performance predictions are made for subsequent development phases.</t>
  </si>
  <si>
    <t>UNIT MASS</t>
    <phoneticPr fontId="2" type="noConversion"/>
  </si>
  <si>
    <t>Unit Mass [kg] 
(CBE)</t>
    <phoneticPr fontId="2" type="noConversion"/>
  </si>
  <si>
    <t>Basic principles observed and reported.</t>
  </si>
  <si>
    <t>Scientific knowledge generated underpinning hardware technology concepts/applications.</t>
  </si>
  <si>
    <t>Analytical and experimental critical function and/or characteristic proof of concept.</t>
  </si>
  <si>
    <t>#I10 HRS-S Optics Camera Lens 4 L7 (Holder SiC; 0.11kg)</t>
    <phoneticPr fontId="2" type="noConversion"/>
  </si>
  <si>
    <t>#I3 HRS-S Immersion Grating (CdZnTe; 0.54kg)</t>
    <phoneticPr fontId="2" type="noConversion"/>
  </si>
  <si>
    <t>#H1 HRS-L Optics Offset Parabora M1 (SiC; 0.08kg)</t>
    <phoneticPr fontId="2" type="noConversion"/>
  </si>
  <si>
    <t>#H2 HRS-L Optics Relay Mirror M2 (SiC; 0.03kg)</t>
    <phoneticPr fontId="2" type="noConversion"/>
  </si>
  <si>
    <t>#H3 HRS-L Immersion Grating (TBD; 0.54kg)</t>
    <phoneticPr fontId="2" type="noConversion"/>
  </si>
  <si>
    <t>End-to-end software elements implemented and interfaced with existing systems/simulations conforming to target environment. End-to-end software system, tested in relevant environment, meeting predicted performance. Operational environment performance predicted. Prototype implementations developed.</t>
  </si>
  <si>
    <t>#H8 HRS-L Optics Camera Lens 2 L5 (Holder SiC; 0.11kg)</t>
    <phoneticPr fontId="2" type="noConversion"/>
  </si>
  <si>
    <t>#H9 HRS-L Optics Camera Lens 3 L6 (Holder SiC; 0.30kg)</t>
    <phoneticPr fontId="2" type="noConversion"/>
  </si>
  <si>
    <t>#H10 HRS-L Optics Camera Lens 4 L7 (Holder SiC; 0.11kg)</t>
    <phoneticPr fontId="2" type="noConversion"/>
  </si>
  <si>
    <t>#I1 HRS-S Optics Offset Parabora M1 (SiC; 0.08kg)</t>
    <phoneticPr fontId="2" type="noConversion"/>
  </si>
  <si>
    <t>#C6 WFI-S Optics Camera 3 M6 (SiC; 3.26kg)</t>
    <phoneticPr fontId="2" type="noConversion"/>
  </si>
  <si>
    <t>#A5 Relay Optics Fold Mirror M6 (SiC; 0.37kg)</t>
    <phoneticPr fontId="2" type="noConversion"/>
  </si>
  <si>
    <t>#A6 Relay Optics Fold Mirror M7 (SiC; 0.17kg)</t>
    <phoneticPr fontId="2" type="noConversion"/>
  </si>
  <si>
    <t>#B1 WFI-L Optics Collimator 1 M1 (SiC; 7.57kg)</t>
    <phoneticPr fontId="2" type="noConversion"/>
  </si>
  <si>
    <t>#B2 WFI-L Optics Collimator 2 M2 (SiC; 3.69kg)</t>
    <phoneticPr fontId="2" type="noConversion"/>
  </si>
  <si>
    <t>#B3 WFI-L Optics Collimator 3 M3 (SiC; 0.86kg)</t>
    <phoneticPr fontId="2" type="noConversion"/>
  </si>
  <si>
    <t>#B4 WFI-L Opitcs Camera 1 M4 (SiC; 2.14kg)</t>
    <phoneticPr fontId="2" type="noConversion"/>
  </si>
  <si>
    <t>#B5 WFI-L Optics Camera 2 M5 (SiC; 4.55kg)</t>
    <phoneticPr fontId="2" type="noConversion"/>
  </si>
  <si>
    <t>#B6 WFI-L Optics Camera 3 M6 (SiC; 3.26kg)</t>
    <phoneticPr fontId="2" type="noConversion"/>
  </si>
  <si>
    <t>#C1 WFI-S Optics Collimator 1 M1 (SiC; 7.57kg)</t>
    <phoneticPr fontId="2" type="noConversion"/>
  </si>
  <si>
    <t>#C2 WFI-S Optics Collimator 2 M2 (SiC; 3.69kg)</t>
    <phoneticPr fontId="2" type="noConversion"/>
  </si>
  <si>
    <t>#C3 WFI-S Optics Collimator 3 M3 (SiC; 0.86kg)</t>
    <phoneticPr fontId="2" type="noConversion"/>
  </si>
  <si>
    <t>#C4 WFI-S Opitcs Camera 1 M4 (SiC; 2.14kg)</t>
    <phoneticPr fontId="2" type="noConversion"/>
  </si>
  <si>
    <t>#C5 WFI-S Optics Camera 2 M5 (SiC; 4.55kg)</t>
    <phoneticPr fontId="2" type="noConversion"/>
  </si>
  <si>
    <t>#2 Plane Mirror 1 (A6061-T6, 4.7kg)</t>
    <phoneticPr fontId="2" type="noConversion"/>
  </si>
  <si>
    <t>#3 Plane Mirror 2 (A6061-T6, 4.7kg)</t>
    <phoneticPr fontId="2" type="noConversion"/>
  </si>
  <si>
    <t>#4 Collimator 1 (A6061-T6, 13.8kg)</t>
    <phoneticPr fontId="2" type="noConversion"/>
  </si>
  <si>
    <t>#5 Collimator 2 (A6061-T6, 1.7kg)</t>
    <phoneticPr fontId="2" type="noConversion"/>
  </si>
  <si>
    <t>#6 Collimator 3 (A6061-T6, 0.6kg)</t>
    <phoneticPr fontId="2" type="noConversion"/>
  </si>
  <si>
    <t>#7 Collimator 4 (A6061-T6, 0.6kg)</t>
    <phoneticPr fontId="2" type="noConversion"/>
  </si>
  <si>
    <t>#8 Pupil Slicer (A6061-T6, 2.0kg)</t>
    <phoneticPr fontId="2" type="noConversion"/>
  </si>
  <si>
    <t>#E4 MRS-M Image Slicer Optics Slice Mirrors M3 (SiC; 0.12kg)</t>
    <phoneticPr fontId="2" type="noConversion"/>
  </si>
  <si>
    <t>#E5 MRS-M Image Slicer Optics Pupil Mirrors M4 (SiC; 0.50kg)</t>
    <phoneticPr fontId="2" type="noConversion"/>
  </si>
  <si>
    <t>#E6 MRS-M Image Slicer Optics Fold mirror M5 (SiC; 0.05kg)</t>
    <phoneticPr fontId="2" type="noConversion"/>
  </si>
  <si>
    <t>#F1 MRS-L Optics Collimator M1 (SiC; 0.07kg)</t>
    <phoneticPr fontId="2" type="noConversion"/>
  </si>
  <si>
    <t>#14-1 Grism 1 (Others, 1.0kg)</t>
    <phoneticPr fontId="2" type="noConversion"/>
  </si>
  <si>
    <t xml:space="preserve">#15 Camera Lens for TRA-S (Lens; KRS-5, Holder; A6061-T6, 6.0kg) </t>
    <phoneticPr fontId="2" type="noConversion"/>
  </si>
  <si>
    <t>#14-3 Grism 3 (Others, 1.0kg)</t>
    <phoneticPr fontId="2" type="noConversion"/>
  </si>
  <si>
    <t>#A1 Relay Optics Fold Mirror M1 (SiC; 13.18kg)</t>
    <phoneticPr fontId="2" type="noConversion"/>
  </si>
  <si>
    <t>#A2 Relay Optics Offner Concave 1 M2 (SiC; 14.86kg)</t>
    <phoneticPr fontId="2" type="noConversion"/>
  </si>
  <si>
    <t>#W1 1kx1k Si:Sb detector for MRS-L (1.36kg)</t>
    <phoneticPr fontId="2" type="noConversion"/>
  </si>
  <si>
    <t>#W2 1kx1k Si:Sb detector for HRS-L (1.36kg)</t>
    <phoneticPr fontId="2" type="noConversion"/>
  </si>
  <si>
    <t>#D3 MRS-L Image Slicer Optics Relay 2 M2 (SiC; 0.05kg)</t>
    <phoneticPr fontId="2" type="noConversion"/>
  </si>
  <si>
    <t>#D1 MRS-L Image Slicer Optics Field Lens L1 (Others; 0.04kg)</t>
    <phoneticPr fontId="2" type="noConversion"/>
  </si>
  <si>
    <t>#D2 MRS-L Image Slicer Optics Relay 1 M1 (SiC; 0.05kg)</t>
    <phoneticPr fontId="2" type="noConversion"/>
  </si>
  <si>
    <t>#D4 MRS-L Image Slicer Optics Slice Mirrors M3 (SiC; 0.05kg)</t>
    <phoneticPr fontId="2" type="noConversion"/>
  </si>
  <si>
    <t>#D5 MRS-L Image Slicer Optics Pupil Mirrors M4 (SiC; 0.10kg)</t>
    <phoneticPr fontId="2" type="noConversion"/>
  </si>
  <si>
    <t>#S1 Slit Mirror Changer for WFI-S (Others; 3.8kg)</t>
    <phoneticPr fontId="2" type="noConversion"/>
  </si>
  <si>
    <t>#S2 Slit Mirror Changer for WFI-L (Others; 3.8kg)</t>
    <phoneticPr fontId="2" type="noConversion"/>
  </si>
  <si>
    <t>#T1 Filter Wheel for WFI-S (Others; 5.0kg)</t>
    <phoneticPr fontId="2" type="noConversion"/>
  </si>
  <si>
    <t>#T2 Filter Wheel for WFI-L (Others; 5.0kg)</t>
    <phoneticPr fontId="2" type="noConversion"/>
  </si>
  <si>
    <t>#U1 2kx2k Si:As detector for WFI-S (1.36kg)</t>
    <phoneticPr fontId="2" type="noConversion"/>
  </si>
  <si>
    <t>#U2 2kx2k Si:As detector for MRS-M (1.36kg)</t>
    <phoneticPr fontId="2" type="noConversion"/>
  </si>
  <si>
    <t>#U3 2kx2k Si:As detector for HRS-S (1.36kg)</t>
    <phoneticPr fontId="2" type="noConversion"/>
  </si>
  <si>
    <t>#I2 HRS-S Optics Relay Mirror M2 (SiC; 0.03kg)</t>
    <phoneticPr fontId="2" type="noConversion"/>
  </si>
  <si>
    <t>#I4 HRS-S Optics Relay Lens 1 L1 (Holder SiC; 0.12kg)</t>
    <phoneticPr fontId="2" type="noConversion"/>
  </si>
  <si>
    <t>#I5 HRS-S Optics Relay Lens 2 L2 (Holder SiC; 0.25kg)</t>
    <phoneticPr fontId="2" type="noConversion"/>
  </si>
  <si>
    <t>#I6 HRS-S Optics Relay Lens 3 L3 (Holder SiC; 0.05kg)</t>
    <phoneticPr fontId="2" type="noConversion"/>
  </si>
  <si>
    <t>#I7 HRS-S Optics Camera Lens 1 L4 (Holder SiC; 0.21kg)</t>
    <phoneticPr fontId="2" type="noConversion"/>
  </si>
  <si>
    <t>#I8 HRS-S Optics Camera Lens 2 L5 (Holder SiC; 0.11kg)</t>
    <phoneticPr fontId="2" type="noConversion"/>
  </si>
  <si>
    <t>#I9 HRS-S Optics Camera Lens 3 L6 (Holder SiC; 0.30kg)</t>
    <phoneticPr fontId="2" type="noConversion"/>
  </si>
  <si>
    <t>#B1 COR-S PIAA Optics Collimator 1 M1 (A6061-T6, 0.06kg)</t>
    <phoneticPr fontId="2" type="noConversion"/>
  </si>
  <si>
    <t>#B2 COR-S PIAA Optics Collimator 2 M2 (A6061-T6, 0.06kg)</t>
    <phoneticPr fontId="2" type="noConversion"/>
  </si>
  <si>
    <t>#B3 COR-S PIAA Optics Camera 1 M3 (A6061-T6, 0.06kg)</t>
    <phoneticPr fontId="2" type="noConversion"/>
  </si>
  <si>
    <t>#B4 COR-S PIAA Optics Camera 2 M4 (A6061-T6, 0.06kg)</t>
    <phoneticPr fontId="2" type="noConversion"/>
  </si>
  <si>
    <t>#C2 COR-S Optics Collimator 2 M2 (A6061-T6, 0.20kg)</t>
    <phoneticPr fontId="2" type="noConversion"/>
  </si>
  <si>
    <t>#H4 HRS-L Optics Relay Lens 1 L1 (Holder SiC; 0.12kg)</t>
    <phoneticPr fontId="2" type="noConversion"/>
  </si>
  <si>
    <t>#H5 HRS-L Optics Relay Lens 2 L2 (Holder SiC; 0.25kg)</t>
    <phoneticPr fontId="2" type="noConversion"/>
  </si>
  <si>
    <t>#H6 HRS-L Optics Relay Lens 3 L3 (Holder SiC; 0.05kg)</t>
    <phoneticPr fontId="2" type="noConversion"/>
  </si>
  <si>
    <t>#H7 HRS-L Optics Camera Lens 1 L4 (Holder SiC; 0.21kg)</t>
    <phoneticPr fontId="2" type="noConversion"/>
  </si>
  <si>
    <t>#C3 COR-S Optics Camera 1 M3 (A6061-T6, 0.20kg)</t>
    <phoneticPr fontId="2" type="noConversion"/>
  </si>
  <si>
    <t>#C4 COR-S Optics Camera 2 M4 (A6061-T6, 0.20kg)</t>
    <phoneticPr fontId="2" type="noConversion"/>
  </si>
  <si>
    <t>#E1 COR-L Optics Collimator 1 M1 (A6061-T6, 0.20kg)</t>
    <phoneticPr fontId="2" type="noConversion"/>
  </si>
  <si>
    <t>#E2 COR-L Optics Collimator 2 M2 (A6061-T6, 0.20kg)</t>
    <phoneticPr fontId="2" type="noConversion"/>
  </si>
  <si>
    <t>#E3 COR-L Optics Camera 1 M3 (A6061-T6, 0.21kg)</t>
    <phoneticPr fontId="2" type="noConversion"/>
  </si>
  <si>
    <t>#E4 COR-L Optics Camera 2 M4 (A6061-T6, 0.21kg)</t>
    <phoneticPr fontId="2" type="noConversion"/>
  </si>
  <si>
    <t>#D1 COR-L PIAA Optics Collimator 1 (A6061-T6, 0.06kg)</t>
    <phoneticPr fontId="2" type="noConversion"/>
  </si>
  <si>
    <t>#D2 COR-L PIAA Optics Collimator 2 M2 (A6061-T6, 0.06kg)</t>
    <phoneticPr fontId="2" type="noConversion"/>
  </si>
  <si>
    <t>#D3 COR-L PIAA Optics Camera 1 M3 (A6061-T6, 0.06kg)</t>
    <phoneticPr fontId="2" type="noConversion"/>
  </si>
  <si>
    <t>#D4 COR-L PIAA Optics Camera 2 M4 (A6061-T6, 0.06kg)</t>
    <phoneticPr fontId="2" type="noConversion"/>
  </si>
  <si>
    <t>#J1 Slit Wheel for COR-S (Others; 0.76kg)</t>
    <phoneticPr fontId="2" type="noConversion"/>
  </si>
  <si>
    <t>#J2 Slit Wheel for COR-L (Others; 0.76kg)</t>
    <phoneticPr fontId="2" type="noConversion"/>
  </si>
  <si>
    <t>#K1 Filter Wheel for COR-S (Others; 1.52kg)</t>
    <phoneticPr fontId="2" type="noConversion"/>
  </si>
  <si>
    <t>#K2 Filter Wheel for COR-L (Others; 1.52kg)</t>
    <phoneticPr fontId="2" type="noConversion"/>
  </si>
  <si>
    <t>#G5 MRS-M Optics Camera 1 M2 (SiC; 0.20kg)</t>
    <phoneticPr fontId="2" type="noConversion"/>
  </si>
  <si>
    <t>#G6 MRS-M Optics Camera 2 M3 (SiC; 1.50kg)</t>
    <phoneticPr fontId="2" type="noConversion"/>
  </si>
  <si>
    <t>#G7 MRS-M Optics Camera 3 M4 (SiC; 0.80kg)</t>
    <phoneticPr fontId="2" type="noConversion"/>
  </si>
  <si>
    <t>#G2 MRS-M Optics Collimator M1 (SiC; 0.08kg)</t>
    <phoneticPr fontId="2" type="noConversion"/>
  </si>
  <si>
    <t>#G3 MRS-M Optics X-disperser G1 (CdTe; 0.50kg)</t>
    <phoneticPr fontId="2" type="noConversion"/>
  </si>
  <si>
    <t>#G4 MRS-M Optics Grism G2 (CdTe; 0.14kg)</t>
    <phoneticPr fontId="2" type="noConversion"/>
  </si>
  <si>
    <t>#F2 MRS-L Optics X-disperser G1 (KRS-5; 0.68kg)</t>
    <phoneticPr fontId="2" type="noConversion"/>
  </si>
  <si>
    <t xml:space="preserve">Base Plate </t>
    <phoneticPr fontId="2" type="noConversion"/>
  </si>
  <si>
    <t>#G1 Cover 1 (CFRP; 2.99kg)</t>
    <phoneticPr fontId="2" type="noConversion"/>
  </si>
  <si>
    <t>#G2 Cover 2 (CFRP; 0.49kg)</t>
    <phoneticPr fontId="2" type="noConversion"/>
  </si>
  <si>
    <t>#F6 MRS-L Optics Camera 3 M4 (SiC; 0.03kg)</t>
    <phoneticPr fontId="2" type="noConversion"/>
  </si>
  <si>
    <t>#G1 MRS-M Optics Field Lens L1 (CdTe; 0.02kg)</t>
    <phoneticPr fontId="2" type="noConversion"/>
  </si>
  <si>
    <t>#E2 MRS-M Image Slicer Optics Relay 1 M1 (SiC; 0.12kg)</t>
    <phoneticPr fontId="2" type="noConversion"/>
  </si>
  <si>
    <t>#E3 MRS-M Image Slicer Optics Relay 2 M2 (SiC; 0.12kg)</t>
    <phoneticPr fontId="2" type="noConversion"/>
  </si>
  <si>
    <t>Level</t>
  </si>
  <si>
    <t>#F3 MRS-L Optics Grism G2 (KRS-5; 0.27kg)</t>
    <phoneticPr fontId="2" type="noConversion"/>
  </si>
  <si>
    <t>#F4 MRS-L Optics Camera 1 M2 (SiC; 0.56kg)</t>
    <phoneticPr fontId="2" type="noConversion"/>
  </si>
  <si>
    <t>#F5 MRS-L Optics Camera 2 M3 (SiC; 1.57kg)</t>
    <phoneticPr fontId="2" type="noConversion"/>
  </si>
  <si>
    <t>#D6 MRS-L Image Slicer Optics Fold mirror M5 (SiC; 0.05kg)</t>
    <phoneticPr fontId="2" type="noConversion"/>
  </si>
  <si>
    <t>#E1 MRS-M Image Slicer Optics Field Lens L1 (Others; 0.04kg)</t>
    <phoneticPr fontId="2" type="noConversion"/>
  </si>
</sst>
</file>

<file path=xl/styles.xml><?xml version="1.0" encoding="utf-8"?>
<styleSheet xmlns="http://schemas.openxmlformats.org/spreadsheetml/2006/main">
  <numFmts count="5">
    <numFmt numFmtId="24" formatCode="\$#,##0_);[Red]\(\$#,##0\)"/>
    <numFmt numFmtId="177" formatCode="0.000"/>
    <numFmt numFmtId="178" formatCode="0.0"/>
    <numFmt numFmtId="179" formatCode="0.0000"/>
    <numFmt numFmtId="180" formatCode="0.0000_);[Red]\(0.0000\)"/>
  </numFmts>
  <fonts count="23">
    <font>
      <sz val="11"/>
      <color theme="1"/>
      <name val="Calibri"/>
      <family val="2"/>
      <scheme val="minor"/>
    </font>
    <font>
      <sz val="11"/>
      <color indexed="8"/>
      <name val="Calibri"/>
      <family val="2"/>
    </font>
    <font>
      <sz val="8"/>
      <name val="Calibri"/>
      <family val="2"/>
    </font>
    <font>
      <b/>
      <sz val="14"/>
      <color indexed="8"/>
      <name val="Arial"/>
      <family val="2"/>
    </font>
    <font>
      <sz val="11"/>
      <color theme="1"/>
      <name val="Calibri"/>
      <family val="2"/>
      <scheme val="minor"/>
    </font>
    <font>
      <b/>
      <sz val="11"/>
      <color theme="1"/>
      <name val="Calibri"/>
      <family val="2"/>
      <scheme val="minor"/>
    </font>
    <font>
      <sz val="16"/>
      <color theme="1"/>
      <name val="Calibri"/>
      <family val="2"/>
      <scheme val="minor"/>
    </font>
    <font>
      <b/>
      <sz val="12"/>
      <color indexed="8"/>
      <name val="Arial"/>
      <family val="2"/>
    </font>
    <font>
      <sz val="12"/>
      <color indexed="8"/>
      <name val="Arial"/>
      <family val="2"/>
    </font>
    <font>
      <sz val="10"/>
      <color indexed="8"/>
      <name val="Lucida Grande"/>
    </font>
    <font>
      <sz val="12"/>
      <color indexed="8"/>
      <name val="Lucida Grande"/>
    </font>
    <font>
      <b/>
      <sz val="14"/>
      <color theme="1"/>
      <name val="Calibri"/>
      <family val="2"/>
      <scheme val="minor"/>
    </font>
    <font>
      <b/>
      <sz val="12"/>
      <color indexed="8"/>
      <name val="Lucida Grande"/>
    </font>
    <font>
      <b/>
      <sz val="16"/>
      <color indexed="8"/>
      <name val="Calibri"/>
      <family val="2"/>
      <scheme val="minor"/>
    </font>
    <font>
      <sz val="16"/>
      <color indexed="8"/>
      <name val="Calibri"/>
      <family val="2"/>
      <scheme val="minor"/>
    </font>
    <font>
      <b/>
      <sz val="16"/>
      <name val="Calibri"/>
      <family val="2"/>
      <scheme val="minor"/>
    </font>
    <font>
      <sz val="16"/>
      <name val="Calibri"/>
      <family val="2"/>
      <scheme val="minor"/>
    </font>
    <font>
      <b/>
      <sz val="16"/>
      <color indexed="9"/>
      <name val="Calibri"/>
      <family val="2"/>
      <scheme val="minor"/>
    </font>
    <font>
      <sz val="16"/>
      <color indexed="9"/>
      <name val="Calibri"/>
      <family val="2"/>
      <scheme val="minor"/>
    </font>
    <font>
      <b/>
      <sz val="16"/>
      <color theme="0" tint="-0.249977111117893"/>
      <name val="Calibri"/>
      <family val="2"/>
      <scheme val="minor"/>
    </font>
    <font>
      <sz val="16"/>
      <name val="Calibri"/>
      <family val="2"/>
    </font>
    <font>
      <b/>
      <sz val="16"/>
      <color theme="0"/>
      <name val="Calibri"/>
      <family val="2"/>
      <scheme val="minor"/>
    </font>
    <font>
      <b/>
      <sz val="16"/>
      <color theme="1"/>
      <name val="Calibri"/>
      <family val="2"/>
      <scheme val="minor"/>
    </font>
  </fonts>
  <fills count="11">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1"/>
        <bgColor indexed="64"/>
      </patternFill>
    </fill>
    <fill>
      <patternFill patternType="solid">
        <fgColor rgb="FF99CCFF"/>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right/>
      <top style="medium">
        <color auto="1"/>
      </top>
      <bottom/>
      <diagonal/>
    </border>
  </borders>
  <cellStyleXfs count="2">
    <xf numFmtId="0" fontId="0" fillId="0" borderId="0"/>
    <xf numFmtId="9" fontId="1" fillId="0" borderId="0" applyFont="0" applyFill="0" applyBorder="0" applyAlignment="0" applyProtection="0"/>
  </cellStyleXfs>
  <cellXfs count="180">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vertical="center" wrapText="1"/>
    </xf>
    <xf numFmtId="0" fontId="6" fillId="0" borderId="0" xfId="0" applyFont="1"/>
    <xf numFmtId="0" fontId="3" fillId="4" borderId="13" xfId="0" applyFont="1" applyFill="1" applyBorder="1" applyAlignment="1">
      <alignment horizontal="center" wrapText="1"/>
    </xf>
    <xf numFmtId="0" fontId="3" fillId="4" borderId="14" xfId="0" applyFont="1" applyFill="1" applyBorder="1" applyAlignment="1">
      <alignment horizontal="center" wrapText="1"/>
    </xf>
    <xf numFmtId="0" fontId="3" fillId="4" borderId="15" xfId="0" applyFont="1" applyFill="1" applyBorder="1" applyAlignment="1">
      <alignment horizontal="center" wrapText="1"/>
    </xf>
    <xf numFmtId="0" fontId="7" fillId="0" borderId="10"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vertical="top" wrapText="1"/>
    </xf>
    <xf numFmtId="0" fontId="7" fillId="0" borderId="5" xfId="0" applyFont="1" applyBorder="1" applyAlignment="1">
      <alignment horizontal="center" vertical="top" wrapText="1"/>
    </xf>
    <xf numFmtId="0" fontId="8" fillId="0" borderId="1" xfId="0" applyFont="1" applyBorder="1" applyAlignment="1">
      <alignment vertical="top" wrapText="1"/>
    </xf>
    <xf numFmtId="0" fontId="8" fillId="0" borderId="6" xfId="0" applyFont="1" applyBorder="1" applyAlignment="1">
      <alignment vertical="top" wrapText="1"/>
    </xf>
    <xf numFmtId="0" fontId="7" fillId="0" borderId="7" xfId="0" applyFont="1" applyBorder="1" applyAlignment="1">
      <alignment horizontal="center"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0" fillId="0" borderId="0" xfId="0" applyAlignment="1">
      <alignment horizontal="left" vertical="center" wrapText="1"/>
    </xf>
    <xf numFmtId="0" fontId="0" fillId="0" borderId="0" xfId="0" applyBorder="1" applyAlignment="1">
      <alignment vertical="center"/>
    </xf>
    <xf numFmtId="0" fontId="9" fillId="0" borderId="0" xfId="0" applyFont="1" applyBorder="1" applyAlignment="1">
      <alignment vertical="center"/>
    </xf>
    <xf numFmtId="0" fontId="0" fillId="0" borderId="0" xfId="0" applyAlignment="1">
      <alignment horizontal="center" vertical="center"/>
    </xf>
    <xf numFmtId="0" fontId="5" fillId="0" borderId="0" xfId="0" applyFont="1" applyBorder="1" applyAlignment="1">
      <alignment vertical="center" wrapText="1"/>
    </xf>
    <xf numFmtId="0" fontId="4" fillId="0" borderId="0" xfId="0" applyFont="1" applyBorder="1" applyAlignment="1">
      <alignment vertical="center" wrapText="1"/>
    </xf>
    <xf numFmtId="0" fontId="12" fillId="0" borderId="0" xfId="0" applyFont="1" applyBorder="1" applyAlignment="1">
      <alignment horizontal="left" vertical="center" wrapText="1"/>
    </xf>
    <xf numFmtId="0" fontId="10" fillId="0" borderId="0" xfId="0" applyFont="1" applyBorder="1" applyAlignment="1">
      <alignment horizontal="left" vertical="center" wrapText="1"/>
    </xf>
    <xf numFmtId="0" fontId="12" fillId="0" borderId="10" xfId="0" applyFont="1" applyBorder="1" applyAlignment="1">
      <alignment horizontal="left" vertical="center" wrapText="1"/>
    </xf>
    <xf numFmtId="0" fontId="10" fillId="0" borderId="12" xfId="0" applyFont="1" applyBorder="1" applyAlignment="1">
      <alignment horizontal="left" vertical="center" wrapText="1"/>
    </xf>
    <xf numFmtId="0" fontId="12" fillId="0" borderId="5" xfId="0" applyFont="1" applyBorder="1" applyAlignment="1">
      <alignment horizontal="left" vertical="center" wrapText="1"/>
    </xf>
    <xf numFmtId="0" fontId="10" fillId="0" borderId="6" xfId="0" applyFont="1" applyBorder="1" applyAlignment="1">
      <alignment horizontal="left" vertical="center" wrapText="1"/>
    </xf>
    <xf numFmtId="0" fontId="12" fillId="0" borderId="7" xfId="0" applyFont="1" applyBorder="1" applyAlignment="1">
      <alignment horizontal="left" vertical="center" wrapText="1"/>
    </xf>
    <xf numFmtId="0" fontId="10" fillId="0" borderId="9" xfId="0" applyFont="1" applyBorder="1" applyAlignment="1">
      <alignment horizontal="left" vertical="center" wrapText="1"/>
    </xf>
    <xf numFmtId="0" fontId="12" fillId="0" borderId="18" xfId="0" applyFont="1" applyBorder="1" applyAlignment="1">
      <alignment horizontal="left" vertical="center" wrapText="1"/>
    </xf>
    <xf numFmtId="0" fontId="10" fillId="0" borderId="19" xfId="0" applyFont="1" applyBorder="1" applyAlignment="1">
      <alignment horizontal="left" vertical="center" wrapText="1"/>
    </xf>
    <xf numFmtId="2" fontId="13" fillId="3" borderId="1" xfId="0" applyNumberFormat="1" applyFont="1" applyFill="1" applyBorder="1" applyAlignment="1">
      <alignment horizontal="center" vertical="center" wrapText="1"/>
    </xf>
    <xf numFmtId="0" fontId="6" fillId="0" borderId="0" xfId="0" applyFont="1" applyFill="1"/>
    <xf numFmtId="0" fontId="16" fillId="2" borderId="0" xfId="0" applyFont="1" applyFill="1" applyBorder="1" applyAlignment="1">
      <alignment horizontal="center" vertical="center"/>
    </xf>
    <xf numFmtId="2" fontId="16"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9" fontId="16" fillId="2" borderId="0" xfId="0" applyNumberFormat="1" applyFont="1" applyFill="1" applyBorder="1" applyAlignment="1">
      <alignment horizontal="center" vertical="center"/>
    </xf>
    <xf numFmtId="178" fontId="16" fillId="2" borderId="0" xfId="0" applyNumberFormat="1" applyFont="1" applyFill="1" applyBorder="1" applyAlignment="1">
      <alignment horizontal="center" vertical="center"/>
    </xf>
    <xf numFmtId="0" fontId="16" fillId="2" borderId="0" xfId="0" applyFont="1" applyFill="1" applyBorder="1" applyAlignment="1">
      <alignment vertical="center"/>
    </xf>
    <xf numFmtId="0" fontId="16" fillId="2" borderId="0" xfId="0" applyFont="1" applyFill="1" applyBorder="1" applyAlignment="1">
      <alignment horizontal="left" vertical="center"/>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2" fontId="14" fillId="3" borderId="1" xfId="0" applyNumberFormat="1" applyFont="1" applyFill="1" applyBorder="1" applyAlignment="1">
      <alignment horizontal="center" vertical="center" wrapText="1"/>
    </xf>
    <xf numFmtId="177" fontId="14" fillId="3" borderId="1" xfId="0" applyNumberFormat="1" applyFont="1" applyFill="1" applyBorder="1" applyAlignment="1">
      <alignment horizontal="center" vertical="center" wrapText="1"/>
    </xf>
    <xf numFmtId="9" fontId="14" fillId="3" borderId="1" xfId="1" applyFont="1" applyFill="1" applyBorder="1" applyAlignment="1">
      <alignment horizontal="center" vertical="center" wrapText="1"/>
    </xf>
    <xf numFmtId="178" fontId="14" fillId="3" borderId="1" xfId="0" applyNumberFormat="1" applyFont="1" applyFill="1" applyBorder="1" applyAlignment="1">
      <alignment horizontal="center" vertical="center" wrapText="1"/>
    </xf>
    <xf numFmtId="0" fontId="6" fillId="0" borderId="0" xfId="0" applyFont="1" applyAlignment="1">
      <alignment wrapText="1"/>
    </xf>
    <xf numFmtId="0" fontId="18" fillId="2" borderId="1" xfId="0" applyFont="1" applyFill="1" applyBorder="1" applyAlignment="1">
      <alignment horizontal="center" vertical="center" wrapText="1"/>
    </xf>
    <xf numFmtId="2" fontId="18" fillId="2" borderId="1" xfId="0" applyNumberFormat="1"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179" fontId="18" fillId="2" borderId="1" xfId="0" applyNumberFormat="1" applyFont="1" applyFill="1" applyBorder="1" applyAlignment="1">
      <alignment horizontal="center" vertical="center" wrapText="1"/>
    </xf>
    <xf numFmtId="180" fontId="18"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6" fillId="5" borderId="1" xfId="0" applyFont="1" applyFill="1" applyBorder="1" applyAlignment="1">
      <alignment horizontal="center" vertical="center"/>
    </xf>
    <xf numFmtId="2" fontId="15" fillId="5" borderId="1" xfId="0" applyNumberFormat="1" applyFont="1" applyFill="1" applyBorder="1" applyAlignment="1" applyProtection="1">
      <alignment horizontal="center" vertical="center"/>
    </xf>
    <xf numFmtId="2" fontId="16" fillId="5" borderId="1" xfId="0" applyNumberFormat="1" applyFont="1" applyFill="1" applyBorder="1" applyAlignment="1" applyProtection="1">
      <alignment horizontal="center" vertical="center"/>
    </xf>
    <xf numFmtId="9" fontId="16" fillId="5" borderId="1" xfId="0" applyNumberFormat="1" applyFont="1" applyFill="1" applyBorder="1" applyAlignment="1" applyProtection="1">
      <alignment horizontal="center" vertical="center"/>
    </xf>
    <xf numFmtId="179" fontId="16" fillId="5" borderId="1" xfId="0" applyNumberFormat="1" applyFont="1" applyFill="1" applyBorder="1" applyAlignment="1" applyProtection="1">
      <alignment horizontal="center" vertical="center"/>
    </xf>
    <xf numFmtId="0" fontId="14" fillId="0" borderId="1" xfId="0" applyFont="1" applyBorder="1" applyAlignment="1">
      <alignment horizontal="center" vertical="center"/>
    </xf>
    <xf numFmtId="0" fontId="16" fillId="0" borderId="1" xfId="0" applyFont="1" applyBorder="1" applyAlignment="1">
      <alignment horizontal="center" vertical="center"/>
    </xf>
    <xf numFmtId="2" fontId="16" fillId="0" borderId="1" xfId="0" applyNumberFormat="1" applyFont="1" applyFill="1" applyBorder="1" applyAlignment="1" applyProtection="1">
      <alignment horizontal="center" vertical="center"/>
    </xf>
    <xf numFmtId="9" fontId="16" fillId="0" borderId="1" xfId="0" applyNumberFormat="1" applyFont="1" applyFill="1" applyBorder="1" applyAlignment="1" applyProtection="1">
      <alignment horizontal="center" vertical="center"/>
    </xf>
    <xf numFmtId="179" fontId="16" fillId="0"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left" vertical="center" indent="3"/>
    </xf>
    <xf numFmtId="0" fontId="15" fillId="5" borderId="1" xfId="0" applyNumberFormat="1"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xf>
    <xf numFmtId="0" fontId="15" fillId="5" borderId="1" xfId="0" applyFont="1" applyFill="1" applyBorder="1" applyAlignment="1">
      <alignment horizontal="center" vertical="center"/>
    </xf>
    <xf numFmtId="180" fontId="16" fillId="5" borderId="1" xfId="0" applyNumberFormat="1" applyFont="1" applyFill="1" applyBorder="1" applyAlignment="1" applyProtection="1">
      <alignment horizontal="center" vertical="center"/>
    </xf>
    <xf numFmtId="0" fontId="16" fillId="0" borderId="1" xfId="0" applyNumberFormat="1" applyFont="1" applyFill="1" applyBorder="1" applyAlignment="1" applyProtection="1">
      <alignment horizontal="center" vertical="center"/>
    </xf>
    <xf numFmtId="180" fontId="16" fillId="0" borderId="1" xfId="0" applyNumberFormat="1" applyFont="1" applyFill="1" applyBorder="1" applyAlignment="1" applyProtection="1">
      <alignment horizontal="center" vertical="center"/>
    </xf>
    <xf numFmtId="0" fontId="16"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1" xfId="0" applyFont="1" applyBorder="1" applyAlignment="1">
      <alignment horizontal="left" vertical="center" indent="3"/>
    </xf>
    <xf numFmtId="0" fontId="16" fillId="0" borderId="1" xfId="0" applyNumberFormat="1" applyFont="1" applyFill="1" applyBorder="1" applyAlignment="1" applyProtection="1">
      <alignment horizontal="left" vertical="center" wrapText="1" indent="3"/>
    </xf>
    <xf numFmtId="2" fontId="16" fillId="0" borderId="1" xfId="0" applyNumberFormat="1" applyFont="1" applyBorder="1" applyAlignment="1">
      <alignment horizontal="center" vertical="center"/>
    </xf>
    <xf numFmtId="9" fontId="16" fillId="0" borderId="1" xfId="0" applyNumberFormat="1" applyFont="1" applyBorder="1" applyAlignment="1">
      <alignment horizontal="center" vertical="center"/>
    </xf>
    <xf numFmtId="179" fontId="16" fillId="0" borderId="1" xfId="0" applyNumberFormat="1" applyFont="1" applyBorder="1" applyAlignment="1">
      <alignment horizontal="center" vertical="center"/>
    </xf>
    <xf numFmtId="180" fontId="16" fillId="0" borderId="1"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wrapText="1"/>
    </xf>
    <xf numFmtId="2" fontId="14" fillId="0" borderId="0" xfId="0" applyNumberFormat="1" applyFont="1" applyAlignment="1">
      <alignment horizontal="center" vertical="center" wrapText="1"/>
    </xf>
    <xf numFmtId="177" fontId="14" fillId="0" borderId="0" xfId="0" applyNumberFormat="1" applyFont="1" applyAlignment="1">
      <alignment horizontal="center" vertical="center"/>
    </xf>
    <xf numFmtId="9" fontId="14" fillId="0" borderId="0" xfId="1" applyFont="1" applyAlignment="1">
      <alignment horizontal="center" vertical="center"/>
    </xf>
    <xf numFmtId="178" fontId="14" fillId="0" borderId="0" xfId="0" applyNumberFormat="1" applyFont="1" applyAlignment="1">
      <alignment horizontal="center" vertical="center"/>
    </xf>
    <xf numFmtId="2" fontId="14" fillId="0" borderId="0" xfId="0" applyNumberFormat="1"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16" fillId="6" borderId="1" xfId="0" applyNumberFormat="1" applyFont="1" applyFill="1" applyBorder="1" applyAlignment="1" applyProtection="1">
      <alignment horizontal="center" vertical="center"/>
    </xf>
    <xf numFmtId="0" fontId="16" fillId="6" borderId="1" xfId="0" applyFont="1" applyFill="1" applyBorder="1" applyAlignment="1">
      <alignment horizontal="center" vertical="center"/>
    </xf>
    <xf numFmtId="2" fontId="16" fillId="6" borderId="1" xfId="0" applyNumberFormat="1" applyFont="1" applyFill="1" applyBorder="1" applyAlignment="1" applyProtection="1">
      <alignment horizontal="center" vertical="center"/>
    </xf>
    <xf numFmtId="9" fontId="16" fillId="6" borderId="1" xfId="0" applyNumberFormat="1" applyFont="1" applyFill="1" applyBorder="1" applyAlignment="1" applyProtection="1">
      <alignment horizontal="center" vertical="center"/>
    </xf>
    <xf numFmtId="179" fontId="16" fillId="6" borderId="1" xfId="0" applyNumberFormat="1" applyFont="1" applyFill="1" applyBorder="1" applyAlignment="1" applyProtection="1">
      <alignment horizontal="center" vertical="center"/>
    </xf>
    <xf numFmtId="180" fontId="16" fillId="6" borderId="1" xfId="0" applyNumberFormat="1" applyFont="1" applyFill="1" applyBorder="1" applyAlignment="1" applyProtection="1">
      <alignment horizontal="center" vertical="center"/>
    </xf>
    <xf numFmtId="0" fontId="6" fillId="6" borderId="0" xfId="0" applyFont="1" applyFill="1"/>
    <xf numFmtId="0" fontId="16" fillId="6" borderId="1" xfId="0" applyFont="1" applyFill="1" applyBorder="1" applyAlignment="1">
      <alignment horizontal="left" vertical="center" wrapText="1"/>
    </xf>
    <xf numFmtId="0" fontId="16" fillId="0" borderId="0" xfId="0" applyFont="1"/>
    <xf numFmtId="2" fontId="15" fillId="5" borderId="1" xfId="0" applyNumberFormat="1" applyFont="1" applyFill="1" applyBorder="1" applyAlignment="1">
      <alignment horizontal="center" vertical="center"/>
    </xf>
    <xf numFmtId="2" fontId="16" fillId="6" borderId="1" xfId="0" applyNumberFormat="1" applyFont="1" applyFill="1" applyBorder="1" applyAlignment="1">
      <alignment horizontal="center" vertical="center"/>
    </xf>
    <xf numFmtId="9" fontId="16" fillId="6" borderId="1" xfId="0" applyNumberFormat="1" applyFont="1" applyFill="1" applyBorder="1" applyAlignment="1">
      <alignment horizontal="center" vertical="center"/>
    </xf>
    <xf numFmtId="179" fontId="16" fillId="6" borderId="1" xfId="0" applyNumberFormat="1" applyFont="1" applyFill="1" applyBorder="1" applyAlignment="1">
      <alignment horizontal="center" vertical="center"/>
    </xf>
    <xf numFmtId="180" fontId="16" fillId="6" borderId="1" xfId="0" applyNumberFormat="1" applyFont="1" applyFill="1" applyBorder="1" applyAlignment="1">
      <alignment horizontal="center" vertical="center"/>
    </xf>
    <xf numFmtId="2" fontId="15" fillId="7" borderId="1" xfId="0" applyNumberFormat="1" applyFont="1" applyFill="1" applyBorder="1" applyAlignment="1">
      <alignment horizontal="center" vertical="center"/>
    </xf>
    <xf numFmtId="0" fontId="15" fillId="6" borderId="0" xfId="0" applyFont="1" applyFill="1"/>
    <xf numFmtId="0" fontId="15" fillId="7" borderId="1" xfId="0" applyFont="1" applyFill="1" applyBorder="1" applyAlignment="1">
      <alignment horizontal="center" vertical="center"/>
    </xf>
    <xf numFmtId="9" fontId="15" fillId="7" borderId="1" xfId="0" applyNumberFormat="1" applyFont="1" applyFill="1" applyBorder="1" applyAlignment="1">
      <alignment horizontal="center" vertical="center"/>
    </xf>
    <xf numFmtId="179" fontId="15" fillId="7" borderId="1" xfId="0" applyNumberFormat="1" applyFont="1" applyFill="1" applyBorder="1" applyAlignment="1">
      <alignment horizontal="center" vertical="center"/>
    </xf>
    <xf numFmtId="180" fontId="15" fillId="7" borderId="1" xfId="0" applyNumberFormat="1" applyFont="1" applyFill="1" applyBorder="1" applyAlignment="1">
      <alignment horizontal="center" vertical="center"/>
    </xf>
    <xf numFmtId="0" fontId="15" fillId="7" borderId="1" xfId="0" applyFont="1" applyFill="1" applyBorder="1" applyAlignment="1">
      <alignment horizontal="left" vertical="center" wrapText="1"/>
    </xf>
    <xf numFmtId="0" fontId="13" fillId="6" borderId="0" xfId="0" applyFont="1" applyFill="1"/>
    <xf numFmtId="0" fontId="19" fillId="7" borderId="1" xfId="0" applyFont="1" applyFill="1" applyBorder="1" applyAlignment="1">
      <alignment horizontal="center" vertical="center"/>
    </xf>
    <xf numFmtId="180" fontId="14" fillId="0" borderId="1" xfId="0" applyNumberFormat="1" applyFont="1" applyBorder="1" applyAlignment="1">
      <alignment vertical="center" wrapText="1"/>
    </xf>
    <xf numFmtId="9" fontId="15" fillId="5" borderId="1" xfId="0" applyNumberFormat="1" applyFont="1" applyFill="1" applyBorder="1" applyAlignment="1" applyProtection="1">
      <alignment horizontal="center" vertical="center"/>
    </xf>
    <xf numFmtId="179" fontId="15" fillId="5" borderId="1" xfId="0" applyNumberFormat="1" applyFont="1" applyFill="1" applyBorder="1" applyAlignment="1" applyProtection="1">
      <alignment horizontal="center" vertical="center"/>
    </xf>
    <xf numFmtId="180" fontId="15" fillId="5" borderId="1" xfId="0" applyNumberFormat="1" applyFont="1" applyFill="1" applyBorder="1" applyAlignment="1" applyProtection="1">
      <alignment horizontal="center" vertical="center"/>
    </xf>
    <xf numFmtId="0" fontId="15" fillId="5" borderId="1" xfId="0" applyNumberFormat="1" applyFont="1" applyFill="1" applyBorder="1" applyAlignment="1" applyProtection="1">
      <alignment horizontal="left" vertical="center" wrapText="1"/>
    </xf>
    <xf numFmtId="0" fontId="13" fillId="5" borderId="1" xfId="0" applyFont="1" applyFill="1" applyBorder="1" applyAlignment="1">
      <alignment horizontal="center" vertical="center"/>
    </xf>
    <xf numFmtId="180" fontId="13" fillId="5" borderId="1" xfId="0" applyNumberFormat="1" applyFont="1" applyFill="1" applyBorder="1" applyAlignment="1">
      <alignment vertical="center" wrapText="1"/>
    </xf>
    <xf numFmtId="0" fontId="15" fillId="5" borderId="1" xfId="0" applyFont="1" applyFill="1" applyBorder="1" applyAlignment="1">
      <alignment horizontal="left" vertical="center" wrapText="1"/>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wrapText="1"/>
    </xf>
    <xf numFmtId="2" fontId="15" fillId="7" borderId="1" xfId="0" applyNumberFormat="1" applyFont="1" applyFill="1" applyBorder="1" applyAlignment="1" applyProtection="1">
      <alignment horizontal="center" vertical="center"/>
    </xf>
    <xf numFmtId="0" fontId="16" fillId="8" borderId="1" xfId="0" applyNumberFormat="1" applyFont="1" applyFill="1" applyBorder="1" applyAlignment="1" applyProtection="1">
      <alignment horizontal="center" vertical="center"/>
    </xf>
    <xf numFmtId="0" fontId="16" fillId="8" borderId="1" xfId="0" applyFont="1" applyFill="1" applyBorder="1" applyAlignment="1">
      <alignment horizontal="center" vertical="center"/>
    </xf>
    <xf numFmtId="2" fontId="16" fillId="8" borderId="1" xfId="0" applyNumberFormat="1" applyFont="1" applyFill="1" applyBorder="1" applyAlignment="1" applyProtection="1">
      <alignment horizontal="center" vertical="center"/>
    </xf>
    <xf numFmtId="9" fontId="16" fillId="8" borderId="1" xfId="0" applyNumberFormat="1" applyFont="1" applyFill="1" applyBorder="1" applyAlignment="1" applyProtection="1">
      <alignment horizontal="center" vertical="center"/>
    </xf>
    <xf numFmtId="179" fontId="16" fillId="8" borderId="1" xfId="0" applyNumberFormat="1" applyFont="1" applyFill="1" applyBorder="1" applyAlignment="1" applyProtection="1">
      <alignment horizontal="center" vertical="center"/>
    </xf>
    <xf numFmtId="180" fontId="16" fillId="8" borderId="1" xfId="0" applyNumberFormat="1" applyFont="1" applyFill="1" applyBorder="1" applyAlignment="1" applyProtection="1">
      <alignment horizontal="center" vertical="center"/>
    </xf>
    <xf numFmtId="0" fontId="16" fillId="8" borderId="1" xfId="0" applyFont="1" applyFill="1" applyBorder="1" applyAlignment="1">
      <alignment horizontal="left" vertical="center" wrapText="1"/>
    </xf>
    <xf numFmtId="0" fontId="15" fillId="7" borderId="1" xfId="0" applyNumberFormat="1" applyFont="1" applyFill="1" applyBorder="1" applyAlignment="1" applyProtection="1">
      <alignment horizontal="center" vertical="center"/>
    </xf>
    <xf numFmtId="9" fontId="15" fillId="7" borderId="1" xfId="0" applyNumberFormat="1" applyFont="1" applyFill="1" applyBorder="1" applyAlignment="1" applyProtection="1">
      <alignment horizontal="center" vertical="center"/>
    </xf>
    <xf numFmtId="179" fontId="15" fillId="7" borderId="1" xfId="0" applyNumberFormat="1" applyFont="1" applyFill="1" applyBorder="1" applyAlignment="1" applyProtection="1">
      <alignment horizontal="center" vertical="center"/>
    </xf>
    <xf numFmtId="180" fontId="15" fillId="7" borderId="1" xfId="0" applyNumberFormat="1" applyFont="1" applyFill="1" applyBorder="1" applyAlignment="1" applyProtection="1">
      <alignment horizontal="center" vertical="center"/>
    </xf>
    <xf numFmtId="9" fontId="15" fillId="5" borderId="1" xfId="0" applyNumberFormat="1" applyFont="1" applyFill="1" applyBorder="1" applyAlignment="1">
      <alignment horizontal="center" vertical="center"/>
    </xf>
    <xf numFmtId="179" fontId="15" fillId="5" borderId="1" xfId="0" applyNumberFormat="1" applyFont="1" applyFill="1" applyBorder="1" applyAlignment="1">
      <alignment horizontal="center" vertical="center"/>
    </xf>
    <xf numFmtId="180" fontId="15" fillId="5" borderId="1" xfId="0" applyNumberFormat="1" applyFont="1" applyFill="1" applyBorder="1" applyAlignment="1">
      <alignment horizontal="center" vertical="center"/>
    </xf>
    <xf numFmtId="0" fontId="17" fillId="2" borderId="20" xfId="0" applyFont="1" applyFill="1" applyBorder="1" applyAlignment="1">
      <alignment vertical="center"/>
    </xf>
    <xf numFmtId="0" fontId="14" fillId="3" borderId="2" xfId="0" applyFont="1" applyFill="1" applyBorder="1" applyAlignment="1">
      <alignment vertical="center" wrapText="1"/>
    </xf>
    <xf numFmtId="0" fontId="17" fillId="2" borderId="2" xfId="0" applyFont="1" applyFill="1" applyBorder="1" applyAlignment="1">
      <alignment vertical="center" wrapText="1"/>
    </xf>
    <xf numFmtId="0" fontId="15" fillId="7" borderId="2" xfId="0" applyFont="1" applyFill="1" applyBorder="1" applyAlignment="1">
      <alignment vertical="center" wrapText="1"/>
    </xf>
    <xf numFmtId="0" fontId="15" fillId="5" borderId="2" xfId="0" applyNumberFormat="1" applyFont="1" applyFill="1" applyBorder="1" applyAlignment="1" applyProtection="1">
      <alignment horizontal="left" vertical="center" indent="3"/>
    </xf>
    <xf numFmtId="0" fontId="16" fillId="0" borderId="2" xfId="0" applyNumberFormat="1" applyFont="1" applyFill="1" applyBorder="1" applyAlignment="1" applyProtection="1">
      <alignment horizontal="left" vertical="center" indent="5"/>
    </xf>
    <xf numFmtId="0" fontId="15" fillId="5" borderId="2" xfId="0" applyFont="1" applyFill="1" applyBorder="1" applyAlignment="1">
      <alignment horizontal="left" vertical="center" indent="3"/>
    </xf>
    <xf numFmtId="0" fontId="16" fillId="6" borderId="2" xfId="0" applyFont="1" applyFill="1" applyBorder="1" applyAlignment="1">
      <alignment horizontal="left" vertical="center" indent="5"/>
    </xf>
    <xf numFmtId="0" fontId="15" fillId="5" borderId="2" xfId="0" applyNumberFormat="1" applyFont="1" applyFill="1" applyBorder="1" applyAlignment="1" applyProtection="1">
      <alignment horizontal="left" vertical="center" indent="2"/>
    </xf>
    <xf numFmtId="0" fontId="16" fillId="0" borderId="2" xfId="0" applyNumberFormat="1" applyFont="1" applyFill="1" applyBorder="1" applyAlignment="1" applyProtection="1">
      <alignment horizontal="left" vertical="center" wrapText="1" indent="3"/>
    </xf>
    <xf numFmtId="0" fontId="16" fillId="0" borderId="2" xfId="0" applyFont="1" applyBorder="1" applyAlignment="1">
      <alignment horizontal="left" vertical="center" wrapText="1" indent="3"/>
    </xf>
    <xf numFmtId="0" fontId="16" fillId="6" borderId="2" xfId="0" applyNumberFormat="1" applyFont="1" applyFill="1" applyBorder="1" applyAlignment="1" applyProtection="1">
      <alignment horizontal="left" vertical="center" indent="5"/>
    </xf>
    <xf numFmtId="0" fontId="20" fillId="6" borderId="2" xfId="0" applyNumberFormat="1" applyFont="1" applyFill="1" applyBorder="1" applyAlignment="1" applyProtection="1">
      <alignment horizontal="left" vertical="center" indent="5"/>
    </xf>
    <xf numFmtId="0" fontId="16" fillId="0" borderId="2" xfId="0" applyFont="1" applyBorder="1" applyAlignment="1">
      <alignment horizontal="left" vertical="center" indent="5"/>
    </xf>
    <xf numFmtId="0" fontId="16" fillId="0" borderId="2" xfId="0" applyFont="1" applyBorder="1" applyAlignment="1">
      <alignment horizontal="left" vertical="center" wrapText="1" indent="5"/>
    </xf>
    <xf numFmtId="0" fontId="16" fillId="0" borderId="2" xfId="0" applyNumberFormat="1" applyFont="1" applyFill="1" applyBorder="1" applyAlignment="1" applyProtection="1">
      <alignment horizontal="left" vertical="center" wrapText="1" indent="5"/>
    </xf>
    <xf numFmtId="0" fontId="15" fillId="5" borderId="2" xfId="0" applyNumberFormat="1" applyFont="1" applyFill="1" applyBorder="1" applyAlignment="1" applyProtection="1">
      <alignment horizontal="left" vertical="center" wrapText="1" indent="3"/>
    </xf>
    <xf numFmtId="0" fontId="15" fillId="7" borderId="2" xfId="0" applyNumberFormat="1" applyFont="1" applyFill="1" applyBorder="1" applyAlignment="1" applyProtection="1">
      <alignment horizontal="left" vertical="center" wrapText="1" indent="3"/>
    </xf>
    <xf numFmtId="0" fontId="16" fillId="8" borderId="2" xfId="0" applyNumberFormat="1" applyFont="1" applyFill="1" applyBorder="1" applyAlignment="1" applyProtection="1">
      <alignment horizontal="left" vertical="center" wrapText="1" indent="3"/>
    </xf>
    <xf numFmtId="0" fontId="6" fillId="10" borderId="1" xfId="0" applyFont="1" applyFill="1" applyBorder="1"/>
    <xf numFmtId="0" fontId="6" fillId="10" borderId="1" xfId="0" applyFont="1" applyFill="1" applyBorder="1" applyAlignment="1">
      <alignment horizontal="center" vertical="center" wrapText="1"/>
    </xf>
    <xf numFmtId="0" fontId="14" fillId="9" borderId="0" xfId="0" applyFont="1" applyFill="1" applyAlignment="1">
      <alignment vertical="center" wrapText="1"/>
    </xf>
    <xf numFmtId="0" fontId="21" fillId="9" borderId="0" xfId="0" applyFont="1" applyFill="1" applyAlignment="1">
      <alignment horizontal="center" vertical="center" wrapText="1"/>
    </xf>
    <xf numFmtId="0" fontId="15" fillId="7" borderId="1" xfId="0" applyFont="1" applyFill="1" applyBorder="1" applyAlignment="1">
      <alignment horizontal="center"/>
    </xf>
    <xf numFmtId="0" fontId="22" fillId="5" borderId="1" xfId="0" applyFont="1" applyFill="1" applyBorder="1" applyAlignment="1">
      <alignment horizontal="center"/>
    </xf>
    <xf numFmtId="0" fontId="6" fillId="0" borderId="1" xfId="0" applyFont="1" applyFill="1" applyBorder="1" applyAlignment="1">
      <alignment horizontal="center" vertical="center"/>
    </xf>
    <xf numFmtId="0" fontId="6" fillId="6" borderId="1" xfId="0" applyFont="1" applyFill="1" applyBorder="1" applyAlignment="1">
      <alignment horizontal="center" vertical="center"/>
    </xf>
    <xf numFmtId="0" fontId="14" fillId="6" borderId="1" xfId="0" applyFont="1" applyFill="1" applyBorder="1" applyAlignment="1">
      <alignment horizontal="center" vertical="center"/>
    </xf>
    <xf numFmtId="0" fontId="22" fillId="5" borderId="1" xfId="0" applyFont="1" applyFill="1" applyBorder="1" applyAlignment="1">
      <alignment horizontal="center" vertical="center"/>
    </xf>
    <xf numFmtId="0" fontId="22" fillId="7" borderId="1" xfId="0" applyFont="1" applyFill="1" applyBorder="1" applyAlignment="1">
      <alignment horizontal="center" vertical="center"/>
    </xf>
    <xf numFmtId="0" fontId="13"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2" xfId="0" applyFont="1" applyFill="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13" fillId="3" borderId="3"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11" fillId="4" borderId="17" xfId="0" applyFont="1" applyFill="1" applyBorder="1" applyAlignment="1">
      <alignment horizontal="center" vertical="center"/>
    </xf>
  </cellXfs>
  <cellStyles count="2">
    <cellStyle name="パーセント" xfId="1" builtinId="5"/>
    <cellStyle name="標準" xfId="0" builtinId="0"/>
  </cellStyles>
  <dxfs count="0"/>
  <tableStyles count="0" defaultTableStyle="TableStyleMedium9"/>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1</xdr:col>
      <xdr:colOff>537883</xdr:colOff>
      <xdr:row>178</xdr:row>
      <xdr:rowOff>179292</xdr:rowOff>
    </xdr:from>
    <xdr:to>
      <xdr:col>16</xdr:col>
      <xdr:colOff>43542</xdr:colOff>
      <xdr:row>190</xdr:row>
      <xdr:rowOff>141514</xdr:rowOff>
    </xdr:to>
    <xdr:sp macro="" textlink="">
      <xdr:nvSpPr>
        <xdr:cNvPr id="2" name="TextBox 1"/>
        <xdr:cNvSpPr txBox="1"/>
      </xdr:nvSpPr>
      <xdr:spPr>
        <a:xfrm>
          <a:off x="733826" y="52779063"/>
          <a:ext cx="19480945" cy="322793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t>NOTES:</a:t>
          </a:r>
        </a:p>
        <a:p>
          <a:pPr marL="0" marR="0" lvl="0" indent="0" defTabSz="914400" eaLnBrk="1" fontAlgn="auto" latinLnBrk="0" hangingPunct="1">
            <a:lnSpc>
              <a:spcPct val="100000"/>
            </a:lnSpc>
            <a:spcBef>
              <a:spcPts val="0"/>
            </a:spcBef>
            <a:spcAft>
              <a:spcPts val="0"/>
            </a:spcAft>
            <a:buClrTx/>
            <a:buSzTx/>
            <a:buFontTx/>
            <a:buNone/>
            <a:tabLst/>
            <a:defRPr/>
          </a:pPr>
          <a:r>
            <a:rPr lang="en-US" sz="1600"/>
            <a:t>(1) </a:t>
          </a:r>
          <a:r>
            <a:rPr lang="en-US" sz="1600" b="1"/>
            <a:t># Of Units:</a:t>
          </a:r>
          <a:r>
            <a:rPr lang="en-US" sz="1600" baseline="0"/>
            <a:t>  Flight Unit, Fight Spare, EM/EDU &amp; Prototypes, and ETU are defined in the "Additional </a:t>
          </a:r>
          <a:r>
            <a:rPr lang="en-US" sz="1600" baseline="0">
              <a:solidFill>
                <a:schemeClr val="dk1"/>
              </a:solidFill>
              <a:latin typeface="+mn-lt"/>
              <a:ea typeface="+mn-ea"/>
              <a:cs typeface="+mn-cs"/>
            </a:rPr>
            <a:t>Definitions" orange Tab. A single asterisk (*) indicates the parts are only kitted with NO assembly or testing.  A double asterisk (**) indicates that the ETU will be used as the flight or flight spare.</a:t>
          </a:r>
        </a:p>
        <a:p>
          <a:endParaRPr lang="en-US" sz="1600" baseline="0"/>
        </a:p>
        <a:p>
          <a:r>
            <a:rPr lang="en-US" sz="1600" baseline="0"/>
            <a:t>(2) </a:t>
          </a:r>
          <a:r>
            <a:rPr lang="en-US" sz="1600" b="1" baseline="0"/>
            <a:t>Heritage Basis:  </a:t>
          </a:r>
          <a:r>
            <a:rPr lang="en-US" sz="1600" baseline="0">
              <a:solidFill>
                <a:schemeClr val="dk1"/>
              </a:solidFill>
              <a:latin typeface="+mn-lt"/>
              <a:ea typeface="+mn-ea"/>
              <a:cs typeface="+mn-cs"/>
            </a:rPr>
            <a:t>List the flight missions from which heritage is leveraged.  Identify the </a:t>
          </a:r>
          <a:r>
            <a:rPr lang="en-US" sz="1600" baseline="0"/>
            <a:t>flown or to be flown mission(s) of the component's heritage, e.g. Herschel, Spitzer, HST, Kepler, JWST, etc.</a:t>
          </a:r>
        </a:p>
        <a:p>
          <a:endParaRPr lang="en-US" sz="1600" b="0" baseline="0"/>
        </a:p>
        <a:p>
          <a:pPr marL="0" marR="0" indent="0" defTabSz="914400" eaLnBrk="1" fontAlgn="auto" latinLnBrk="0" hangingPunct="1">
            <a:lnSpc>
              <a:spcPct val="100000"/>
            </a:lnSpc>
            <a:spcBef>
              <a:spcPts val="0"/>
            </a:spcBef>
            <a:spcAft>
              <a:spcPts val="0"/>
            </a:spcAft>
            <a:buClrTx/>
            <a:buSzTx/>
            <a:buFontTx/>
            <a:buNone/>
            <a:tabLst/>
            <a:defRPr/>
          </a:pPr>
          <a:r>
            <a:rPr lang="en-US" sz="1600" baseline="0">
              <a:solidFill>
                <a:schemeClr val="dk1"/>
              </a:solidFill>
              <a:effectLst/>
              <a:latin typeface="+mn-lt"/>
              <a:ea typeface="+mn-ea"/>
              <a:cs typeface="+mn-cs"/>
            </a:rPr>
            <a:t>(3) </a:t>
          </a:r>
          <a:r>
            <a:rPr lang="en-US" sz="1600" b="1" baseline="0">
              <a:solidFill>
                <a:schemeClr val="dk1"/>
              </a:solidFill>
              <a:effectLst/>
              <a:latin typeface="+mn-lt"/>
              <a:ea typeface="+mn-ea"/>
              <a:cs typeface="+mn-cs"/>
            </a:rPr>
            <a:t>TRL:</a:t>
          </a:r>
          <a:r>
            <a:rPr lang="en-US" sz="1600" baseline="0">
              <a:solidFill>
                <a:schemeClr val="dk1"/>
              </a:solidFill>
              <a:effectLst/>
              <a:latin typeface="+mn-lt"/>
              <a:ea typeface="+mn-ea"/>
              <a:cs typeface="+mn-cs"/>
            </a:rPr>
            <a:t>  See the green "TRL Definitions" Tab below.</a:t>
          </a:r>
          <a:endParaRPr lang="en-US" sz="1600">
            <a:effectLst/>
          </a:endParaRPr>
        </a:p>
        <a:p>
          <a:endParaRPr lang="en-US" sz="1600" b="0" baseline="0"/>
        </a:p>
        <a:p>
          <a:r>
            <a:rPr lang="en-US" sz="1600" b="0" baseline="0"/>
            <a:t>(4) </a:t>
          </a:r>
          <a:r>
            <a:rPr lang="en-US" sz="1600" b="1" baseline="0"/>
            <a:t>Composition</a:t>
          </a:r>
          <a:r>
            <a:rPr lang="en-US" sz="1600" b="0" baseline="0"/>
            <a:t>:  </a:t>
          </a:r>
          <a:r>
            <a:rPr lang="en-US" sz="1600" b="1" i="1" baseline="0"/>
            <a:t>Structural</a:t>
          </a:r>
          <a:r>
            <a:rPr lang="en-US" sz="1600" b="0" baseline="0"/>
            <a:t>:  Aluminum, Titanium, composite, etc.; </a:t>
          </a:r>
          <a:r>
            <a:rPr lang="en-US" sz="1600" b="1" i="1" baseline="0"/>
            <a:t>Electronic</a:t>
          </a:r>
          <a:r>
            <a:rPr lang="en-US" sz="1600" b="0" baseline="0"/>
            <a:t>: analog, digital, A/D, or RF frequency; </a:t>
          </a:r>
          <a:r>
            <a:rPr lang="en-US" sz="1600" b="1" i="1" baseline="0"/>
            <a:t>Optics</a:t>
          </a:r>
          <a:r>
            <a:rPr lang="en-US" sz="1600" b="0" baseline="0"/>
            <a:t>: diameter, material, surface coating, etc.</a:t>
          </a:r>
        </a:p>
        <a:p>
          <a:endParaRPr lang="en-US" sz="1600" b="0" baseline="0"/>
        </a:p>
        <a:p>
          <a:r>
            <a:rPr lang="en-US" sz="1600" b="0" baseline="0"/>
            <a:t>(5) </a:t>
          </a:r>
          <a:r>
            <a:rPr lang="en-US" sz="1600" b="1" baseline="0"/>
            <a:t>Identify</a:t>
          </a:r>
          <a:r>
            <a:rPr lang="en-US" sz="1600" b="0" baseline="0"/>
            <a:t> </a:t>
          </a:r>
          <a:r>
            <a:rPr lang="en-US" sz="1600" b="1" baseline="0"/>
            <a:t>Acroymns used</a:t>
          </a:r>
          <a:r>
            <a:rPr lang="en-US" sz="1600" b="0" baseline="0"/>
            <a:t>:  Please define any acroymns used towards the bottom of the  worksheet. Fore example, electrical acroymns include; DET: Detector, PS: Power Switching, HV: High Voltage, C&amp;DH: Command and Data Handling, RF: Radio Frequnecy, MEB: Main Electronics Box, etc.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3" tint="0.39997558519241921"/>
    <pageSetUpPr fitToPage="1"/>
  </sheetPr>
  <dimension ref="A1:W182"/>
  <sheetViews>
    <sheetView tabSelected="1" topLeftCell="A103" zoomScale="60" zoomScaleNormal="60" zoomScalePageLayoutView="60" workbookViewId="0">
      <pane xSplit="2" topLeftCell="C1" activePane="topRight" state="frozen"/>
      <selection pane="topRight" activeCell="B159" sqref="B159"/>
    </sheetView>
  </sheetViews>
  <sheetFormatPr baseColWidth="12" defaultColWidth="8.33203125" defaultRowHeight="20"/>
  <cols>
    <col min="1" max="1" width="8.33203125" style="34" customWidth="1"/>
    <col min="2" max="2" width="109.6640625" style="82" customWidth="1"/>
    <col min="3" max="6" width="12.83203125" style="81" customWidth="1"/>
    <col min="7" max="7" width="12.83203125" style="83" customWidth="1"/>
    <col min="8" max="8" width="13.33203125" style="84" customWidth="1"/>
    <col min="9" max="9" width="16.6640625" style="85" customWidth="1"/>
    <col min="10" max="10" width="17.83203125" style="81" customWidth="1"/>
    <col min="11" max="11" width="14" style="82" customWidth="1"/>
    <col min="12" max="12" width="17.5" style="86" customWidth="1"/>
    <col min="13" max="13" width="16.6640625" style="85" customWidth="1"/>
    <col min="14" max="14" width="17.1640625" style="87" customWidth="1"/>
    <col min="15" max="15" width="15.33203125" style="87" customWidth="1"/>
    <col min="16" max="16" width="12.33203125" style="82" customWidth="1"/>
    <col min="17" max="18" width="16.1640625" style="87" customWidth="1"/>
    <col min="19" max="19" width="24" style="87" customWidth="1"/>
    <col min="20" max="20" width="41.1640625" style="89" customWidth="1"/>
    <col min="21" max="22" width="14.83203125" style="4" customWidth="1"/>
    <col min="23" max="23" width="95" style="4" customWidth="1"/>
    <col min="24" max="24" width="8.33203125" style="4"/>
    <col min="25" max="25" width="8.1640625" style="4" customWidth="1"/>
    <col min="26" max="16384" width="8.33203125" style="4"/>
  </cols>
  <sheetData>
    <row r="1" spans="1:23" ht="30" customHeight="1">
      <c r="A1" s="138" t="s">
        <v>30</v>
      </c>
      <c r="B1" s="159"/>
      <c r="C1" s="35"/>
      <c r="D1" s="35"/>
      <c r="E1" s="35"/>
      <c r="F1" s="35"/>
      <c r="G1" s="36"/>
      <c r="H1" s="37"/>
      <c r="I1" s="38"/>
      <c r="J1" s="39"/>
      <c r="K1" s="40"/>
      <c r="L1" s="39"/>
      <c r="M1" s="38"/>
      <c r="N1" s="36"/>
      <c r="O1" s="36"/>
      <c r="P1" s="40"/>
      <c r="Q1" s="39"/>
      <c r="R1" s="38"/>
      <c r="S1" s="36"/>
      <c r="T1" s="36"/>
      <c r="U1" s="36"/>
      <c r="V1" s="36"/>
      <c r="W1" s="41"/>
    </row>
    <row r="2" spans="1:23" ht="45" customHeight="1">
      <c r="A2" s="157"/>
      <c r="B2" s="170" t="s">
        <v>156</v>
      </c>
      <c r="C2" s="171" t="s">
        <v>26</v>
      </c>
      <c r="D2" s="171"/>
      <c r="E2" s="171"/>
      <c r="F2" s="171"/>
      <c r="G2" s="33" t="s">
        <v>241</v>
      </c>
      <c r="H2" s="172" t="s">
        <v>210</v>
      </c>
      <c r="I2" s="175"/>
      <c r="J2" s="176"/>
      <c r="K2" s="177" t="s">
        <v>176</v>
      </c>
      <c r="L2" s="175"/>
      <c r="M2" s="175"/>
      <c r="N2" s="176"/>
      <c r="O2" s="42" t="s">
        <v>175</v>
      </c>
      <c r="P2" s="177" t="s">
        <v>171</v>
      </c>
      <c r="Q2" s="175"/>
      <c r="R2" s="175"/>
      <c r="S2" s="176"/>
      <c r="T2" s="172" t="s">
        <v>174</v>
      </c>
      <c r="U2" s="173"/>
      <c r="V2" s="174"/>
      <c r="W2" s="43" t="s">
        <v>27</v>
      </c>
    </row>
    <row r="3" spans="1:23" s="49" customFormat="1" ht="151.25" customHeight="1">
      <c r="A3" s="158" t="s">
        <v>344</v>
      </c>
      <c r="B3" s="139" t="s">
        <v>198</v>
      </c>
      <c r="C3" s="44" t="s">
        <v>66</v>
      </c>
      <c r="D3" s="44" t="s">
        <v>67</v>
      </c>
      <c r="E3" s="44" t="s">
        <v>65</v>
      </c>
      <c r="F3" s="44" t="s">
        <v>173</v>
      </c>
      <c r="G3" s="45" t="s">
        <v>242</v>
      </c>
      <c r="H3" s="46" t="s">
        <v>207</v>
      </c>
      <c r="I3" s="47" t="s">
        <v>209</v>
      </c>
      <c r="J3" s="44" t="s">
        <v>169</v>
      </c>
      <c r="K3" s="44" t="s">
        <v>225</v>
      </c>
      <c r="L3" s="48" t="s">
        <v>206</v>
      </c>
      <c r="M3" s="47" t="s">
        <v>209</v>
      </c>
      <c r="N3" s="45" t="s">
        <v>170</v>
      </c>
      <c r="O3" s="48" t="s">
        <v>162</v>
      </c>
      <c r="P3" s="44" t="s">
        <v>225</v>
      </c>
      <c r="Q3" s="48" t="s">
        <v>206</v>
      </c>
      <c r="R3" s="47" t="s">
        <v>209</v>
      </c>
      <c r="S3" s="45" t="s">
        <v>170</v>
      </c>
      <c r="T3" s="45" t="s">
        <v>28</v>
      </c>
      <c r="U3" s="45" t="s">
        <v>29</v>
      </c>
      <c r="V3" s="45" t="s">
        <v>208</v>
      </c>
      <c r="W3" s="44" t="s">
        <v>68</v>
      </c>
    </row>
    <row r="4" spans="1:23" s="49" customFormat="1">
      <c r="A4" s="160">
        <v>1</v>
      </c>
      <c r="B4" s="140" t="s">
        <v>157</v>
      </c>
      <c r="C4" s="50"/>
      <c r="D4" s="50"/>
      <c r="E4" s="50"/>
      <c r="F4" s="50"/>
      <c r="G4" s="51"/>
      <c r="H4" s="51">
        <f>H5+H101+H149+H177</f>
        <v>484.7595</v>
      </c>
      <c r="I4" s="52"/>
      <c r="J4" s="51"/>
      <c r="K4" s="53"/>
      <c r="L4" s="53">
        <f>L5+L101+L149</f>
        <v>92.051400000000001</v>
      </c>
      <c r="M4" s="52"/>
      <c r="N4" s="53">
        <f>N5+N101+N149</f>
        <v>110.47710000000001</v>
      </c>
      <c r="O4" s="53">
        <f>O5+O101+O149</f>
        <v>92.088800000000006</v>
      </c>
      <c r="P4" s="54"/>
      <c r="Q4" s="53">
        <f>Q5+Q101+Q149</f>
        <v>241.30079999999998</v>
      </c>
      <c r="R4" s="52"/>
      <c r="S4" s="53">
        <f>S5+S101+S149</f>
        <v>362.60159999999996</v>
      </c>
      <c r="T4" s="51"/>
      <c r="U4" s="51"/>
      <c r="V4" s="51"/>
      <c r="W4" s="55"/>
    </row>
    <row r="5" spans="1:23" s="105" customFormat="1">
      <c r="A5" s="161">
        <v>2</v>
      </c>
      <c r="B5" s="141" t="s">
        <v>45</v>
      </c>
      <c r="C5" s="106">
        <v>1</v>
      </c>
      <c r="D5" s="106"/>
      <c r="E5" s="106">
        <v>1</v>
      </c>
      <c r="F5" s="106"/>
      <c r="G5" s="104">
        <f>H6+H15+H22+H29+H36+H43+H50+H58+H69+H80+H81+H82+H83+H86+H89+H93+H94+H97</f>
        <v>233.10000000000002</v>
      </c>
      <c r="H5" s="104">
        <f>C5*G5</f>
        <v>233.10000000000002</v>
      </c>
      <c r="I5" s="107"/>
      <c r="J5" s="104"/>
      <c r="K5" s="108"/>
      <c r="L5" s="108">
        <f>SUM(L6:L100)</f>
        <v>46.024799999999999</v>
      </c>
      <c r="M5" s="107"/>
      <c r="N5" s="108">
        <f>SUM(N6:N100)</f>
        <v>55.237200000000001</v>
      </c>
      <c r="O5" s="108">
        <f>SUM(O6:O100)</f>
        <v>46.049599999999998</v>
      </c>
      <c r="P5" s="109"/>
      <c r="Q5" s="108">
        <f>SUM(Q6:Q100)</f>
        <v>120.46680000000001</v>
      </c>
      <c r="R5" s="107"/>
      <c r="S5" s="108">
        <f>SUM(S6:S100)</f>
        <v>180.93360000000001</v>
      </c>
      <c r="T5" s="104"/>
      <c r="U5" s="104"/>
      <c r="V5" s="104" t="s">
        <v>81</v>
      </c>
      <c r="W5" s="110"/>
    </row>
    <row r="6" spans="1:23">
      <c r="A6" s="162">
        <v>3</v>
      </c>
      <c r="B6" s="142" t="s">
        <v>141</v>
      </c>
      <c r="C6" s="118">
        <v>1</v>
      </c>
      <c r="D6" s="118"/>
      <c r="E6" s="69">
        <v>1</v>
      </c>
      <c r="F6" s="69"/>
      <c r="G6" s="57">
        <f>SUM(H7:H14)</f>
        <v>42.48</v>
      </c>
      <c r="H6" s="57">
        <f>C6*G6</f>
        <v>42.48</v>
      </c>
      <c r="I6" s="114"/>
      <c r="J6" s="57"/>
      <c r="K6" s="115"/>
      <c r="L6" s="115"/>
      <c r="M6" s="114"/>
      <c r="N6" s="115"/>
      <c r="O6" s="115"/>
      <c r="P6" s="119"/>
      <c r="Q6" s="115"/>
      <c r="R6" s="114"/>
      <c r="S6" s="115"/>
      <c r="T6" s="69" t="s">
        <v>79</v>
      </c>
      <c r="U6" s="69"/>
      <c r="V6" s="69" t="s">
        <v>109</v>
      </c>
      <c r="W6" s="117" t="s">
        <v>84</v>
      </c>
    </row>
    <row r="7" spans="1:23">
      <c r="A7" s="163">
        <v>4</v>
      </c>
      <c r="B7" s="143" t="s">
        <v>284</v>
      </c>
      <c r="C7" s="61">
        <v>1</v>
      </c>
      <c r="D7" s="61"/>
      <c r="E7" s="62">
        <v>1</v>
      </c>
      <c r="F7" s="62"/>
      <c r="G7" s="63">
        <v>13.18</v>
      </c>
      <c r="H7" s="63">
        <f>G7*C7</f>
        <v>13.18</v>
      </c>
      <c r="I7" s="64"/>
      <c r="J7" s="63"/>
      <c r="K7" s="65"/>
      <c r="L7" s="65"/>
      <c r="M7" s="64"/>
      <c r="N7" s="65"/>
      <c r="O7" s="65"/>
      <c r="P7" s="113"/>
      <c r="Q7" s="65"/>
      <c r="R7" s="64"/>
      <c r="S7" s="65"/>
      <c r="T7" s="62"/>
      <c r="U7" s="62">
        <v>5</v>
      </c>
      <c r="V7" s="62"/>
      <c r="W7" s="66" t="s">
        <v>284</v>
      </c>
    </row>
    <row r="8" spans="1:23">
      <c r="A8" s="163">
        <v>4</v>
      </c>
      <c r="B8" s="143" t="s">
        <v>285</v>
      </c>
      <c r="C8" s="61">
        <v>1</v>
      </c>
      <c r="D8" s="61"/>
      <c r="E8" s="62">
        <v>1</v>
      </c>
      <c r="F8" s="62"/>
      <c r="G8" s="63">
        <v>14.86</v>
      </c>
      <c r="H8" s="63">
        <f t="shared" ref="H8:H12" si="0">G8*C8</f>
        <v>14.86</v>
      </c>
      <c r="I8" s="64"/>
      <c r="J8" s="63"/>
      <c r="K8" s="65"/>
      <c r="L8" s="65"/>
      <c r="M8" s="64"/>
      <c r="N8" s="65"/>
      <c r="O8" s="65"/>
      <c r="P8" s="113"/>
      <c r="Q8" s="65"/>
      <c r="R8" s="64"/>
      <c r="S8" s="65"/>
      <c r="T8" s="62"/>
      <c r="U8" s="62">
        <v>5</v>
      </c>
      <c r="V8" s="62"/>
      <c r="W8" s="66" t="s">
        <v>285</v>
      </c>
    </row>
    <row r="9" spans="1:23">
      <c r="A9" s="163">
        <v>4</v>
      </c>
      <c r="B9" s="143" t="s">
        <v>231</v>
      </c>
      <c r="C9" s="61">
        <v>1</v>
      </c>
      <c r="D9" s="61"/>
      <c r="E9" s="62">
        <v>1</v>
      </c>
      <c r="F9" s="62"/>
      <c r="G9" s="63">
        <v>1.0900000000000001</v>
      </c>
      <c r="H9" s="63">
        <f t="shared" si="0"/>
        <v>1.0900000000000001</v>
      </c>
      <c r="I9" s="64"/>
      <c r="J9" s="63"/>
      <c r="K9" s="65"/>
      <c r="L9" s="65"/>
      <c r="M9" s="64"/>
      <c r="N9" s="65"/>
      <c r="O9" s="65"/>
      <c r="P9" s="113"/>
      <c r="Q9" s="65"/>
      <c r="R9" s="64"/>
      <c r="S9" s="65"/>
      <c r="T9" s="62"/>
      <c r="U9" s="62">
        <v>5</v>
      </c>
      <c r="V9" s="62"/>
      <c r="W9" s="66" t="s">
        <v>231</v>
      </c>
    </row>
    <row r="10" spans="1:23">
      <c r="A10" s="163">
        <v>4</v>
      </c>
      <c r="B10" s="143" t="s">
        <v>232</v>
      </c>
      <c r="C10" s="61">
        <v>1</v>
      </c>
      <c r="D10" s="61"/>
      <c r="E10" s="62">
        <v>1</v>
      </c>
      <c r="F10" s="62"/>
      <c r="G10" s="63">
        <v>6.81</v>
      </c>
      <c r="H10" s="63">
        <f t="shared" si="0"/>
        <v>6.81</v>
      </c>
      <c r="I10" s="64"/>
      <c r="J10" s="63"/>
      <c r="K10" s="65"/>
      <c r="L10" s="65"/>
      <c r="M10" s="64"/>
      <c r="N10" s="65"/>
      <c r="O10" s="65"/>
      <c r="P10" s="113"/>
      <c r="Q10" s="65"/>
      <c r="R10" s="64"/>
      <c r="S10" s="65"/>
      <c r="T10" s="62"/>
      <c r="U10" s="62">
        <v>5</v>
      </c>
      <c r="V10" s="62"/>
      <c r="W10" s="66" t="s">
        <v>232</v>
      </c>
    </row>
    <row r="11" spans="1:23">
      <c r="A11" s="163">
        <v>4</v>
      </c>
      <c r="B11" s="143" t="s">
        <v>257</v>
      </c>
      <c r="C11" s="61">
        <v>1</v>
      </c>
      <c r="D11" s="61"/>
      <c r="E11" s="62">
        <v>1</v>
      </c>
      <c r="F11" s="62"/>
      <c r="G11" s="63">
        <v>0.37</v>
      </c>
      <c r="H11" s="63">
        <f t="shared" si="0"/>
        <v>0.37</v>
      </c>
      <c r="I11" s="64"/>
      <c r="J11" s="63"/>
      <c r="K11" s="65"/>
      <c r="L11" s="65"/>
      <c r="M11" s="64"/>
      <c r="N11" s="65"/>
      <c r="O11" s="65"/>
      <c r="P11" s="113"/>
      <c r="Q11" s="65"/>
      <c r="R11" s="64"/>
      <c r="S11" s="65"/>
      <c r="T11" s="62"/>
      <c r="U11" s="62">
        <v>5</v>
      </c>
      <c r="V11" s="62"/>
      <c r="W11" s="66" t="s">
        <v>257</v>
      </c>
    </row>
    <row r="12" spans="1:23">
      <c r="A12" s="163">
        <v>4</v>
      </c>
      <c r="B12" s="143" t="s">
        <v>258</v>
      </c>
      <c r="C12" s="61">
        <v>1</v>
      </c>
      <c r="D12" s="61"/>
      <c r="E12" s="62">
        <v>1</v>
      </c>
      <c r="F12" s="62"/>
      <c r="G12" s="63">
        <v>0.17</v>
      </c>
      <c r="H12" s="63">
        <f t="shared" si="0"/>
        <v>0.17</v>
      </c>
      <c r="I12" s="64"/>
      <c r="J12" s="63"/>
      <c r="K12" s="65"/>
      <c r="L12" s="65"/>
      <c r="M12" s="64"/>
      <c r="N12" s="65"/>
      <c r="O12" s="65"/>
      <c r="P12" s="113"/>
      <c r="Q12" s="65"/>
      <c r="R12" s="64"/>
      <c r="S12" s="65"/>
      <c r="T12" s="62"/>
      <c r="U12" s="62">
        <v>5</v>
      </c>
      <c r="V12" s="62"/>
      <c r="W12" s="66" t="s">
        <v>258</v>
      </c>
    </row>
    <row r="13" spans="1:23">
      <c r="A13" s="163">
        <v>4</v>
      </c>
      <c r="B13" s="143" t="s">
        <v>159</v>
      </c>
      <c r="C13" s="71">
        <v>1</v>
      </c>
      <c r="D13" s="71"/>
      <c r="E13" s="121">
        <v>1</v>
      </c>
      <c r="F13" s="121"/>
      <c r="G13" s="63">
        <v>1</v>
      </c>
      <c r="H13" s="63">
        <f>C13*G13</f>
        <v>1</v>
      </c>
      <c r="I13" s="64"/>
      <c r="J13" s="63"/>
      <c r="K13" s="65">
        <v>0</v>
      </c>
      <c r="L13" s="65">
        <f>C13*K13</f>
        <v>0</v>
      </c>
      <c r="M13" s="64">
        <v>0.5</v>
      </c>
      <c r="N13" s="65">
        <f>L13+(M13*L13)</f>
        <v>0</v>
      </c>
      <c r="O13" s="65">
        <v>0</v>
      </c>
      <c r="P13" s="72">
        <v>0</v>
      </c>
      <c r="Q13" s="65">
        <f>C13*P13</f>
        <v>0</v>
      </c>
      <c r="R13" s="64">
        <v>1</v>
      </c>
      <c r="S13" s="65">
        <f>Q13+(R13*Q13)</f>
        <v>0</v>
      </c>
      <c r="T13" s="121" t="s">
        <v>97</v>
      </c>
      <c r="U13" s="121">
        <v>3</v>
      </c>
      <c r="V13" s="121" t="s">
        <v>105</v>
      </c>
      <c r="W13" s="122" t="s">
        <v>34</v>
      </c>
    </row>
    <row r="14" spans="1:23">
      <c r="A14" s="163">
        <v>4</v>
      </c>
      <c r="B14" s="143" t="s">
        <v>160</v>
      </c>
      <c r="C14" s="71">
        <v>1</v>
      </c>
      <c r="D14" s="71"/>
      <c r="E14" s="121">
        <v>1</v>
      </c>
      <c r="F14" s="121"/>
      <c r="G14" s="63">
        <v>5</v>
      </c>
      <c r="H14" s="63">
        <f>C14*G14</f>
        <v>5</v>
      </c>
      <c r="I14" s="64"/>
      <c r="J14" s="63"/>
      <c r="K14" s="65">
        <v>0</v>
      </c>
      <c r="L14" s="65">
        <f>C14*K14</f>
        <v>0</v>
      </c>
      <c r="M14" s="64">
        <v>0.5</v>
      </c>
      <c r="N14" s="65">
        <f>L14+(M14*L14)</f>
        <v>0</v>
      </c>
      <c r="O14" s="65">
        <v>0</v>
      </c>
      <c r="P14" s="72">
        <v>0</v>
      </c>
      <c r="Q14" s="65">
        <f>C14*P14</f>
        <v>0</v>
      </c>
      <c r="R14" s="64">
        <v>1</v>
      </c>
      <c r="S14" s="65">
        <f>Q14+(R14*Q14)</f>
        <v>0</v>
      </c>
      <c r="T14" s="121" t="s">
        <v>97</v>
      </c>
      <c r="U14" s="121">
        <v>3</v>
      </c>
      <c r="V14" s="121" t="s">
        <v>104</v>
      </c>
      <c r="W14" s="122" t="s">
        <v>35</v>
      </c>
    </row>
    <row r="15" spans="1:23">
      <c r="A15" s="166">
        <v>3</v>
      </c>
      <c r="B15" s="142" t="s">
        <v>144</v>
      </c>
      <c r="C15" s="67">
        <v>1</v>
      </c>
      <c r="D15" s="67"/>
      <c r="E15" s="69">
        <v>1</v>
      </c>
      <c r="F15" s="69"/>
      <c r="G15" s="57">
        <f>SUM(H16:H21)</f>
        <v>22.07</v>
      </c>
      <c r="H15" s="57">
        <f t="shared" ref="H15:H98" si="1">C15*G15</f>
        <v>22.07</v>
      </c>
      <c r="I15" s="114"/>
      <c r="J15" s="57"/>
      <c r="K15" s="115"/>
      <c r="L15" s="115"/>
      <c r="M15" s="114"/>
      <c r="N15" s="115"/>
      <c r="O15" s="115"/>
      <c r="P15" s="116"/>
      <c r="Q15" s="115"/>
      <c r="R15" s="114"/>
      <c r="S15" s="115"/>
      <c r="T15" s="69" t="s">
        <v>69</v>
      </c>
      <c r="U15" s="69"/>
      <c r="V15" s="69" t="s">
        <v>113</v>
      </c>
      <c r="W15" s="117" t="s">
        <v>84</v>
      </c>
    </row>
    <row r="16" spans="1:23">
      <c r="A16" s="163">
        <v>4</v>
      </c>
      <c r="B16" s="143" t="s">
        <v>259</v>
      </c>
      <c r="C16" s="71">
        <v>1</v>
      </c>
      <c r="D16" s="71"/>
      <c r="E16" s="62">
        <v>1</v>
      </c>
      <c r="F16" s="62"/>
      <c r="G16" s="63">
        <v>7.57</v>
      </c>
      <c r="H16" s="63">
        <f t="shared" si="1"/>
        <v>7.57</v>
      </c>
      <c r="I16" s="64"/>
      <c r="J16" s="63"/>
      <c r="K16" s="65"/>
      <c r="L16" s="65"/>
      <c r="M16" s="64"/>
      <c r="N16" s="65"/>
      <c r="O16" s="65"/>
      <c r="P16" s="72"/>
      <c r="Q16" s="65"/>
      <c r="R16" s="64"/>
      <c r="S16" s="65"/>
      <c r="T16" s="62"/>
      <c r="U16" s="62">
        <v>5</v>
      </c>
      <c r="V16" s="62"/>
      <c r="W16" s="66" t="s">
        <v>259</v>
      </c>
    </row>
    <row r="17" spans="1:23">
      <c r="A17" s="163">
        <v>4</v>
      </c>
      <c r="B17" s="143" t="s">
        <v>260</v>
      </c>
      <c r="C17" s="71">
        <v>1</v>
      </c>
      <c r="D17" s="71"/>
      <c r="E17" s="62">
        <v>1</v>
      </c>
      <c r="F17" s="62"/>
      <c r="G17" s="63">
        <v>3.69</v>
      </c>
      <c r="H17" s="63">
        <f t="shared" si="1"/>
        <v>3.69</v>
      </c>
      <c r="I17" s="64"/>
      <c r="J17" s="63"/>
      <c r="K17" s="65"/>
      <c r="L17" s="65"/>
      <c r="M17" s="64"/>
      <c r="N17" s="65"/>
      <c r="O17" s="65"/>
      <c r="P17" s="72"/>
      <c r="Q17" s="65"/>
      <c r="R17" s="64"/>
      <c r="S17" s="65"/>
      <c r="T17" s="62"/>
      <c r="U17" s="62">
        <v>5</v>
      </c>
      <c r="V17" s="62"/>
      <c r="W17" s="66" t="s">
        <v>260</v>
      </c>
    </row>
    <row r="18" spans="1:23">
      <c r="A18" s="163">
        <v>4</v>
      </c>
      <c r="B18" s="143" t="s">
        <v>261</v>
      </c>
      <c r="C18" s="71">
        <v>1</v>
      </c>
      <c r="D18" s="71"/>
      <c r="E18" s="62">
        <v>1</v>
      </c>
      <c r="F18" s="62"/>
      <c r="G18" s="63">
        <v>0.86</v>
      </c>
      <c r="H18" s="63">
        <f t="shared" si="1"/>
        <v>0.86</v>
      </c>
      <c r="I18" s="64"/>
      <c r="J18" s="63"/>
      <c r="K18" s="65"/>
      <c r="L18" s="65"/>
      <c r="M18" s="64"/>
      <c r="N18" s="65"/>
      <c r="O18" s="65"/>
      <c r="P18" s="72"/>
      <c r="Q18" s="65"/>
      <c r="R18" s="64"/>
      <c r="S18" s="65"/>
      <c r="T18" s="62"/>
      <c r="U18" s="62">
        <v>5</v>
      </c>
      <c r="V18" s="62"/>
      <c r="W18" s="66" t="s">
        <v>261</v>
      </c>
    </row>
    <row r="19" spans="1:23">
      <c r="A19" s="163">
        <v>4</v>
      </c>
      <c r="B19" s="143" t="s">
        <v>262</v>
      </c>
      <c r="C19" s="71">
        <v>1</v>
      </c>
      <c r="D19" s="71"/>
      <c r="E19" s="62">
        <v>1</v>
      </c>
      <c r="F19" s="62"/>
      <c r="G19" s="63">
        <v>2.14</v>
      </c>
      <c r="H19" s="63">
        <f t="shared" si="1"/>
        <v>2.14</v>
      </c>
      <c r="I19" s="64"/>
      <c r="J19" s="63"/>
      <c r="K19" s="65"/>
      <c r="L19" s="65"/>
      <c r="M19" s="64"/>
      <c r="N19" s="65"/>
      <c r="O19" s="65"/>
      <c r="P19" s="72"/>
      <c r="Q19" s="65"/>
      <c r="R19" s="64"/>
      <c r="S19" s="65"/>
      <c r="T19" s="62"/>
      <c r="U19" s="62">
        <v>5</v>
      </c>
      <c r="V19" s="62"/>
      <c r="W19" s="66" t="s">
        <v>262</v>
      </c>
    </row>
    <row r="20" spans="1:23">
      <c r="A20" s="163">
        <v>4</v>
      </c>
      <c r="B20" s="143" t="s">
        <v>263</v>
      </c>
      <c r="C20" s="71">
        <v>1</v>
      </c>
      <c r="D20" s="71"/>
      <c r="E20" s="62">
        <v>1</v>
      </c>
      <c r="F20" s="62"/>
      <c r="G20" s="63">
        <v>4.55</v>
      </c>
      <c r="H20" s="63">
        <f t="shared" si="1"/>
        <v>4.55</v>
      </c>
      <c r="I20" s="64"/>
      <c r="J20" s="63"/>
      <c r="K20" s="65"/>
      <c r="L20" s="65"/>
      <c r="M20" s="64"/>
      <c r="N20" s="65"/>
      <c r="O20" s="65"/>
      <c r="P20" s="72"/>
      <c r="Q20" s="65"/>
      <c r="R20" s="64"/>
      <c r="S20" s="65"/>
      <c r="T20" s="62"/>
      <c r="U20" s="62">
        <v>5</v>
      </c>
      <c r="V20" s="62"/>
      <c r="W20" s="66" t="s">
        <v>263</v>
      </c>
    </row>
    <row r="21" spans="1:23">
      <c r="A21" s="163">
        <v>4</v>
      </c>
      <c r="B21" s="143" t="s">
        <v>264</v>
      </c>
      <c r="C21" s="71">
        <v>1</v>
      </c>
      <c r="D21" s="71"/>
      <c r="E21" s="62">
        <v>1</v>
      </c>
      <c r="F21" s="62"/>
      <c r="G21" s="63">
        <v>3.26</v>
      </c>
      <c r="H21" s="63">
        <f t="shared" si="1"/>
        <v>3.26</v>
      </c>
      <c r="I21" s="64"/>
      <c r="J21" s="63"/>
      <c r="K21" s="65"/>
      <c r="L21" s="65"/>
      <c r="M21" s="64"/>
      <c r="N21" s="65"/>
      <c r="O21" s="65"/>
      <c r="P21" s="72"/>
      <c r="Q21" s="65"/>
      <c r="R21" s="64"/>
      <c r="S21" s="65"/>
      <c r="T21" s="62"/>
      <c r="U21" s="62">
        <v>5</v>
      </c>
      <c r="V21" s="62"/>
      <c r="W21" s="66" t="s">
        <v>264</v>
      </c>
    </row>
    <row r="22" spans="1:23">
      <c r="A22" s="166">
        <v>3</v>
      </c>
      <c r="B22" s="142" t="s">
        <v>145</v>
      </c>
      <c r="C22" s="67">
        <v>1</v>
      </c>
      <c r="D22" s="67"/>
      <c r="E22" s="69">
        <v>1</v>
      </c>
      <c r="F22" s="69"/>
      <c r="G22" s="57">
        <f>SUM(H23:H28)</f>
        <v>22.07</v>
      </c>
      <c r="H22" s="57">
        <f t="shared" si="1"/>
        <v>22.07</v>
      </c>
      <c r="I22" s="114"/>
      <c r="J22" s="57"/>
      <c r="K22" s="115"/>
      <c r="L22" s="115"/>
      <c r="M22" s="114"/>
      <c r="N22" s="115"/>
      <c r="O22" s="115"/>
      <c r="P22" s="116"/>
      <c r="Q22" s="115"/>
      <c r="R22" s="114"/>
      <c r="S22" s="115"/>
      <c r="T22" s="69" t="s">
        <v>69</v>
      </c>
      <c r="U22" s="69"/>
      <c r="V22" s="69" t="s">
        <v>111</v>
      </c>
      <c r="W22" s="120" t="s">
        <v>84</v>
      </c>
    </row>
    <row r="23" spans="1:23">
      <c r="A23" s="163">
        <v>4</v>
      </c>
      <c r="B23" s="143" t="s">
        <v>265</v>
      </c>
      <c r="C23" s="71">
        <v>1</v>
      </c>
      <c r="D23" s="71"/>
      <c r="E23" s="62">
        <v>1</v>
      </c>
      <c r="F23" s="62"/>
      <c r="G23" s="63">
        <v>7.57</v>
      </c>
      <c r="H23" s="63">
        <f t="shared" si="1"/>
        <v>7.57</v>
      </c>
      <c r="I23" s="64"/>
      <c r="J23" s="63"/>
      <c r="K23" s="65"/>
      <c r="L23" s="65"/>
      <c r="M23" s="64"/>
      <c r="N23" s="65"/>
      <c r="O23" s="65"/>
      <c r="P23" s="72"/>
      <c r="Q23" s="65"/>
      <c r="R23" s="64"/>
      <c r="S23" s="65"/>
      <c r="T23" s="62"/>
      <c r="U23" s="62">
        <v>5</v>
      </c>
      <c r="V23" s="62"/>
      <c r="W23" s="66" t="s">
        <v>265</v>
      </c>
    </row>
    <row r="24" spans="1:23">
      <c r="A24" s="163">
        <v>4</v>
      </c>
      <c r="B24" s="143" t="s">
        <v>266</v>
      </c>
      <c r="C24" s="71">
        <v>1</v>
      </c>
      <c r="D24" s="71"/>
      <c r="E24" s="62">
        <v>1</v>
      </c>
      <c r="F24" s="62"/>
      <c r="G24" s="63">
        <v>3.69</v>
      </c>
      <c r="H24" s="63">
        <f t="shared" si="1"/>
        <v>3.69</v>
      </c>
      <c r="I24" s="64"/>
      <c r="J24" s="63"/>
      <c r="K24" s="65"/>
      <c r="L24" s="65"/>
      <c r="M24" s="64"/>
      <c r="N24" s="65"/>
      <c r="O24" s="65"/>
      <c r="P24" s="72"/>
      <c r="Q24" s="65"/>
      <c r="R24" s="64"/>
      <c r="S24" s="65"/>
      <c r="T24" s="62"/>
      <c r="U24" s="62">
        <v>5</v>
      </c>
      <c r="V24" s="62"/>
      <c r="W24" s="66" t="s">
        <v>266</v>
      </c>
    </row>
    <row r="25" spans="1:23">
      <c r="A25" s="163">
        <v>4</v>
      </c>
      <c r="B25" s="143" t="s">
        <v>267</v>
      </c>
      <c r="C25" s="71">
        <v>1</v>
      </c>
      <c r="D25" s="71"/>
      <c r="E25" s="62">
        <v>1</v>
      </c>
      <c r="F25" s="62"/>
      <c r="G25" s="63">
        <v>0.86</v>
      </c>
      <c r="H25" s="63">
        <f t="shared" si="1"/>
        <v>0.86</v>
      </c>
      <c r="I25" s="64"/>
      <c r="J25" s="63"/>
      <c r="K25" s="65"/>
      <c r="L25" s="65"/>
      <c r="M25" s="64"/>
      <c r="N25" s="65"/>
      <c r="O25" s="65"/>
      <c r="P25" s="72"/>
      <c r="Q25" s="65"/>
      <c r="R25" s="64"/>
      <c r="S25" s="65"/>
      <c r="T25" s="62"/>
      <c r="U25" s="62">
        <v>5</v>
      </c>
      <c r="V25" s="62"/>
      <c r="W25" s="66" t="s">
        <v>267</v>
      </c>
    </row>
    <row r="26" spans="1:23">
      <c r="A26" s="163">
        <v>4</v>
      </c>
      <c r="B26" s="143" t="s">
        <v>268</v>
      </c>
      <c r="C26" s="71">
        <v>1</v>
      </c>
      <c r="D26" s="71"/>
      <c r="E26" s="62">
        <v>1</v>
      </c>
      <c r="F26" s="62"/>
      <c r="G26" s="63">
        <v>2.14</v>
      </c>
      <c r="H26" s="63">
        <f t="shared" si="1"/>
        <v>2.14</v>
      </c>
      <c r="I26" s="64"/>
      <c r="J26" s="63"/>
      <c r="K26" s="65"/>
      <c r="L26" s="65"/>
      <c r="M26" s="64"/>
      <c r="N26" s="65"/>
      <c r="O26" s="65"/>
      <c r="P26" s="72"/>
      <c r="Q26" s="65"/>
      <c r="R26" s="64"/>
      <c r="S26" s="65"/>
      <c r="T26" s="62"/>
      <c r="U26" s="62">
        <v>5</v>
      </c>
      <c r="V26" s="62"/>
      <c r="W26" s="66" t="s">
        <v>268</v>
      </c>
    </row>
    <row r="27" spans="1:23">
      <c r="A27" s="163">
        <v>4</v>
      </c>
      <c r="B27" s="143" t="s">
        <v>269</v>
      </c>
      <c r="C27" s="71">
        <v>1</v>
      </c>
      <c r="D27" s="71"/>
      <c r="E27" s="62">
        <v>1</v>
      </c>
      <c r="F27" s="62"/>
      <c r="G27" s="63">
        <v>4.55</v>
      </c>
      <c r="H27" s="63">
        <f t="shared" si="1"/>
        <v>4.55</v>
      </c>
      <c r="I27" s="64"/>
      <c r="J27" s="63"/>
      <c r="K27" s="65"/>
      <c r="L27" s="65"/>
      <c r="M27" s="64"/>
      <c r="N27" s="65"/>
      <c r="O27" s="65"/>
      <c r="P27" s="72"/>
      <c r="Q27" s="65"/>
      <c r="R27" s="64"/>
      <c r="S27" s="65"/>
      <c r="T27" s="62"/>
      <c r="U27" s="62">
        <v>5</v>
      </c>
      <c r="V27" s="62"/>
      <c r="W27" s="66" t="s">
        <v>269</v>
      </c>
    </row>
    <row r="28" spans="1:23">
      <c r="A28" s="163">
        <v>4</v>
      </c>
      <c r="B28" s="143" t="s">
        <v>256</v>
      </c>
      <c r="C28" s="71">
        <v>1</v>
      </c>
      <c r="D28" s="71"/>
      <c r="E28" s="62">
        <v>1</v>
      </c>
      <c r="F28" s="62"/>
      <c r="G28" s="63">
        <v>3.26</v>
      </c>
      <c r="H28" s="63">
        <f t="shared" si="1"/>
        <v>3.26</v>
      </c>
      <c r="I28" s="64"/>
      <c r="J28" s="63"/>
      <c r="K28" s="65"/>
      <c r="L28" s="65"/>
      <c r="M28" s="64"/>
      <c r="N28" s="65"/>
      <c r="O28" s="65"/>
      <c r="P28" s="72"/>
      <c r="Q28" s="65"/>
      <c r="R28" s="64"/>
      <c r="S28" s="65"/>
      <c r="T28" s="62"/>
      <c r="U28" s="62">
        <v>5</v>
      </c>
      <c r="V28" s="62"/>
      <c r="W28" s="66" t="s">
        <v>256</v>
      </c>
    </row>
    <row r="29" spans="1:23">
      <c r="A29" s="166">
        <v>3</v>
      </c>
      <c r="B29" s="142" t="s">
        <v>146</v>
      </c>
      <c r="C29" s="67">
        <v>1</v>
      </c>
      <c r="D29" s="67"/>
      <c r="E29" s="69">
        <v>1</v>
      </c>
      <c r="F29" s="69"/>
      <c r="G29" s="57">
        <f>SUM(H30:H35)</f>
        <v>0.34</v>
      </c>
      <c r="H29" s="57">
        <f t="shared" si="1"/>
        <v>0.34</v>
      </c>
      <c r="I29" s="114"/>
      <c r="J29" s="57"/>
      <c r="K29" s="115"/>
      <c r="L29" s="115"/>
      <c r="M29" s="114"/>
      <c r="N29" s="115"/>
      <c r="O29" s="115"/>
      <c r="P29" s="116"/>
      <c r="Q29" s="115"/>
      <c r="R29" s="114"/>
      <c r="S29" s="115"/>
      <c r="T29" s="69" t="s">
        <v>69</v>
      </c>
      <c r="U29" s="69"/>
      <c r="V29" s="69" t="s">
        <v>114</v>
      </c>
      <c r="W29" s="120" t="s">
        <v>84</v>
      </c>
    </row>
    <row r="30" spans="1:23">
      <c r="A30" s="163">
        <v>4</v>
      </c>
      <c r="B30" s="143" t="s">
        <v>289</v>
      </c>
      <c r="C30" s="71">
        <v>1</v>
      </c>
      <c r="D30" s="71"/>
      <c r="E30" s="62">
        <v>1</v>
      </c>
      <c r="F30" s="62"/>
      <c r="G30" s="63">
        <v>0.04</v>
      </c>
      <c r="H30" s="63">
        <f t="shared" si="1"/>
        <v>0.04</v>
      </c>
      <c r="I30" s="64"/>
      <c r="J30" s="63"/>
      <c r="K30" s="65"/>
      <c r="L30" s="65"/>
      <c r="M30" s="64"/>
      <c r="N30" s="65"/>
      <c r="O30" s="65"/>
      <c r="P30" s="72"/>
      <c r="Q30" s="65"/>
      <c r="R30" s="64"/>
      <c r="S30" s="65"/>
      <c r="T30" s="62"/>
      <c r="U30" s="62">
        <v>5</v>
      </c>
      <c r="V30" s="62"/>
      <c r="W30" s="66" t="s">
        <v>289</v>
      </c>
    </row>
    <row r="31" spans="1:23">
      <c r="A31" s="163">
        <v>4</v>
      </c>
      <c r="B31" s="143" t="s">
        <v>290</v>
      </c>
      <c r="C31" s="71">
        <v>1</v>
      </c>
      <c r="D31" s="71"/>
      <c r="E31" s="62">
        <v>1</v>
      </c>
      <c r="F31" s="62"/>
      <c r="G31" s="63">
        <v>0.05</v>
      </c>
      <c r="H31" s="63">
        <f t="shared" si="1"/>
        <v>0.05</v>
      </c>
      <c r="I31" s="64"/>
      <c r="J31" s="63"/>
      <c r="K31" s="65"/>
      <c r="L31" s="65"/>
      <c r="M31" s="64"/>
      <c r="N31" s="65"/>
      <c r="O31" s="65"/>
      <c r="P31" s="72"/>
      <c r="Q31" s="65"/>
      <c r="R31" s="64"/>
      <c r="S31" s="65"/>
      <c r="T31" s="62"/>
      <c r="U31" s="62">
        <v>5</v>
      </c>
      <c r="V31" s="62"/>
      <c r="W31" s="66" t="s">
        <v>290</v>
      </c>
    </row>
    <row r="32" spans="1:23">
      <c r="A32" s="163">
        <v>4</v>
      </c>
      <c r="B32" s="143" t="s">
        <v>288</v>
      </c>
      <c r="C32" s="71">
        <v>1</v>
      </c>
      <c r="D32" s="71"/>
      <c r="E32" s="62">
        <v>1</v>
      </c>
      <c r="F32" s="62"/>
      <c r="G32" s="63">
        <v>0.05</v>
      </c>
      <c r="H32" s="63">
        <f t="shared" si="1"/>
        <v>0.05</v>
      </c>
      <c r="I32" s="64"/>
      <c r="J32" s="63"/>
      <c r="K32" s="65"/>
      <c r="L32" s="65"/>
      <c r="M32" s="64"/>
      <c r="N32" s="65"/>
      <c r="O32" s="65"/>
      <c r="P32" s="72"/>
      <c r="Q32" s="65"/>
      <c r="R32" s="64"/>
      <c r="S32" s="65"/>
      <c r="T32" s="62"/>
      <c r="U32" s="62">
        <v>5</v>
      </c>
      <c r="V32" s="62"/>
      <c r="W32" s="66" t="s">
        <v>288</v>
      </c>
    </row>
    <row r="33" spans="1:23">
      <c r="A33" s="163">
        <v>4</v>
      </c>
      <c r="B33" s="143" t="s">
        <v>291</v>
      </c>
      <c r="C33" s="71">
        <v>1</v>
      </c>
      <c r="D33" s="71"/>
      <c r="E33" s="62">
        <v>1</v>
      </c>
      <c r="F33" s="62"/>
      <c r="G33" s="63">
        <v>0.05</v>
      </c>
      <c r="H33" s="63">
        <f t="shared" si="1"/>
        <v>0.05</v>
      </c>
      <c r="I33" s="64"/>
      <c r="J33" s="63"/>
      <c r="K33" s="65"/>
      <c r="L33" s="65"/>
      <c r="M33" s="64"/>
      <c r="N33" s="65"/>
      <c r="O33" s="65"/>
      <c r="P33" s="72"/>
      <c r="Q33" s="65"/>
      <c r="R33" s="64"/>
      <c r="S33" s="65"/>
      <c r="T33" s="62"/>
      <c r="U33" s="62">
        <v>5</v>
      </c>
      <c r="V33" s="62"/>
      <c r="W33" s="66" t="s">
        <v>291</v>
      </c>
    </row>
    <row r="34" spans="1:23">
      <c r="A34" s="163">
        <v>4</v>
      </c>
      <c r="B34" s="143" t="s">
        <v>292</v>
      </c>
      <c r="C34" s="71">
        <v>1</v>
      </c>
      <c r="D34" s="71"/>
      <c r="E34" s="62">
        <v>1</v>
      </c>
      <c r="F34" s="62"/>
      <c r="G34" s="63">
        <v>0.1</v>
      </c>
      <c r="H34" s="63">
        <f t="shared" si="1"/>
        <v>0.1</v>
      </c>
      <c r="I34" s="64"/>
      <c r="J34" s="63"/>
      <c r="K34" s="65"/>
      <c r="L34" s="65"/>
      <c r="M34" s="64"/>
      <c r="N34" s="65"/>
      <c r="O34" s="65"/>
      <c r="P34" s="72"/>
      <c r="Q34" s="65"/>
      <c r="R34" s="64"/>
      <c r="S34" s="65"/>
      <c r="T34" s="62"/>
      <c r="U34" s="62">
        <v>5</v>
      </c>
      <c r="V34" s="62"/>
      <c r="W34" s="66" t="s">
        <v>292</v>
      </c>
    </row>
    <row r="35" spans="1:23">
      <c r="A35" s="163">
        <v>4</v>
      </c>
      <c r="B35" s="143" t="s">
        <v>348</v>
      </c>
      <c r="C35" s="71">
        <v>1</v>
      </c>
      <c r="D35" s="71"/>
      <c r="E35" s="62">
        <v>1</v>
      </c>
      <c r="F35" s="62"/>
      <c r="G35" s="63">
        <v>0.05</v>
      </c>
      <c r="H35" s="63">
        <f t="shared" si="1"/>
        <v>0.05</v>
      </c>
      <c r="I35" s="64"/>
      <c r="J35" s="63"/>
      <c r="K35" s="65"/>
      <c r="L35" s="65"/>
      <c r="M35" s="64"/>
      <c r="N35" s="65"/>
      <c r="O35" s="65"/>
      <c r="P35" s="72"/>
      <c r="Q35" s="65"/>
      <c r="R35" s="64"/>
      <c r="S35" s="65"/>
      <c r="T35" s="62"/>
      <c r="U35" s="62">
        <v>5</v>
      </c>
      <c r="V35" s="62"/>
      <c r="W35" s="66" t="s">
        <v>348</v>
      </c>
    </row>
    <row r="36" spans="1:23">
      <c r="A36" s="166">
        <v>3</v>
      </c>
      <c r="B36" s="142" t="s">
        <v>147</v>
      </c>
      <c r="C36" s="67">
        <v>1</v>
      </c>
      <c r="D36" s="67"/>
      <c r="E36" s="69">
        <v>1</v>
      </c>
      <c r="F36" s="69"/>
      <c r="G36" s="57">
        <f>SUM(H37:H42)</f>
        <v>0.95000000000000007</v>
      </c>
      <c r="H36" s="57">
        <f t="shared" si="1"/>
        <v>0.95000000000000007</v>
      </c>
      <c r="I36" s="114"/>
      <c r="J36" s="57"/>
      <c r="K36" s="115"/>
      <c r="L36" s="115"/>
      <c r="M36" s="114"/>
      <c r="N36" s="115"/>
      <c r="O36" s="115"/>
      <c r="P36" s="116"/>
      <c r="Q36" s="115"/>
      <c r="R36" s="114"/>
      <c r="S36" s="115"/>
      <c r="T36" s="69" t="s">
        <v>69</v>
      </c>
      <c r="U36" s="69"/>
      <c r="V36" s="69" t="s">
        <v>114</v>
      </c>
      <c r="W36" s="120" t="s">
        <v>84</v>
      </c>
    </row>
    <row r="37" spans="1:23">
      <c r="A37" s="163">
        <v>4</v>
      </c>
      <c r="B37" s="143" t="s">
        <v>349</v>
      </c>
      <c r="C37" s="71">
        <v>1</v>
      </c>
      <c r="D37" s="71"/>
      <c r="E37" s="62">
        <v>1</v>
      </c>
      <c r="F37" s="62"/>
      <c r="G37" s="63">
        <v>0.04</v>
      </c>
      <c r="H37" s="63">
        <f t="shared" si="1"/>
        <v>0.04</v>
      </c>
      <c r="I37" s="64"/>
      <c r="J37" s="63"/>
      <c r="K37" s="65"/>
      <c r="L37" s="65"/>
      <c r="M37" s="64"/>
      <c r="N37" s="65"/>
      <c r="O37" s="65"/>
      <c r="P37" s="72"/>
      <c r="Q37" s="65"/>
      <c r="R37" s="64"/>
      <c r="S37" s="65"/>
      <c r="T37" s="62"/>
      <c r="U37" s="62">
        <v>5</v>
      </c>
      <c r="V37" s="62"/>
      <c r="W37" s="66" t="s">
        <v>349</v>
      </c>
    </row>
    <row r="38" spans="1:23">
      <c r="A38" s="163">
        <v>4</v>
      </c>
      <c r="B38" s="143" t="s">
        <v>342</v>
      </c>
      <c r="C38" s="71">
        <v>1</v>
      </c>
      <c r="D38" s="71"/>
      <c r="E38" s="62">
        <v>1</v>
      </c>
      <c r="F38" s="62"/>
      <c r="G38" s="63">
        <v>0.12</v>
      </c>
      <c r="H38" s="63">
        <f t="shared" si="1"/>
        <v>0.12</v>
      </c>
      <c r="I38" s="64"/>
      <c r="J38" s="63"/>
      <c r="K38" s="65"/>
      <c r="L38" s="65"/>
      <c r="M38" s="64"/>
      <c r="N38" s="65"/>
      <c r="O38" s="65"/>
      <c r="P38" s="72"/>
      <c r="Q38" s="65"/>
      <c r="R38" s="64"/>
      <c r="S38" s="65"/>
      <c r="T38" s="62"/>
      <c r="U38" s="62">
        <v>5</v>
      </c>
      <c r="V38" s="62"/>
      <c r="W38" s="66" t="s">
        <v>342</v>
      </c>
    </row>
    <row r="39" spans="1:23">
      <c r="A39" s="163">
        <v>4</v>
      </c>
      <c r="B39" s="143" t="s">
        <v>343</v>
      </c>
      <c r="C39" s="71">
        <v>1</v>
      </c>
      <c r="D39" s="71"/>
      <c r="E39" s="62">
        <v>1</v>
      </c>
      <c r="F39" s="62"/>
      <c r="G39" s="63">
        <v>0.12</v>
      </c>
      <c r="H39" s="63">
        <f t="shared" si="1"/>
        <v>0.12</v>
      </c>
      <c r="I39" s="64"/>
      <c r="J39" s="63"/>
      <c r="K39" s="65"/>
      <c r="L39" s="65"/>
      <c r="M39" s="64"/>
      <c r="N39" s="65"/>
      <c r="O39" s="65"/>
      <c r="P39" s="72"/>
      <c r="Q39" s="65"/>
      <c r="R39" s="64"/>
      <c r="S39" s="65"/>
      <c r="T39" s="62"/>
      <c r="U39" s="62">
        <v>5</v>
      </c>
      <c r="V39" s="62"/>
      <c r="W39" s="66" t="s">
        <v>343</v>
      </c>
    </row>
    <row r="40" spans="1:23">
      <c r="A40" s="163">
        <v>4</v>
      </c>
      <c r="B40" s="143" t="s">
        <v>277</v>
      </c>
      <c r="C40" s="71">
        <v>1</v>
      </c>
      <c r="D40" s="71"/>
      <c r="E40" s="62">
        <v>1</v>
      </c>
      <c r="F40" s="62"/>
      <c r="G40" s="63">
        <v>0.12</v>
      </c>
      <c r="H40" s="63">
        <f t="shared" si="1"/>
        <v>0.12</v>
      </c>
      <c r="I40" s="64"/>
      <c r="J40" s="63"/>
      <c r="K40" s="65"/>
      <c r="L40" s="65"/>
      <c r="M40" s="64"/>
      <c r="N40" s="65"/>
      <c r="O40" s="65"/>
      <c r="P40" s="72"/>
      <c r="Q40" s="65"/>
      <c r="R40" s="64"/>
      <c r="S40" s="65"/>
      <c r="T40" s="62"/>
      <c r="U40" s="62">
        <v>5</v>
      </c>
      <c r="V40" s="62"/>
      <c r="W40" s="66" t="s">
        <v>277</v>
      </c>
    </row>
    <row r="41" spans="1:23">
      <c r="A41" s="163">
        <v>4</v>
      </c>
      <c r="B41" s="143" t="s">
        <v>278</v>
      </c>
      <c r="C41" s="71">
        <v>1</v>
      </c>
      <c r="D41" s="71"/>
      <c r="E41" s="62">
        <v>1</v>
      </c>
      <c r="F41" s="62"/>
      <c r="G41" s="63">
        <v>0.5</v>
      </c>
      <c r="H41" s="63">
        <f t="shared" si="1"/>
        <v>0.5</v>
      </c>
      <c r="I41" s="64"/>
      <c r="J41" s="63"/>
      <c r="K41" s="65"/>
      <c r="L41" s="65"/>
      <c r="M41" s="64"/>
      <c r="N41" s="65"/>
      <c r="O41" s="65"/>
      <c r="P41" s="72"/>
      <c r="Q41" s="65"/>
      <c r="R41" s="64"/>
      <c r="S41" s="65"/>
      <c r="T41" s="62"/>
      <c r="U41" s="62">
        <v>5</v>
      </c>
      <c r="V41" s="62"/>
      <c r="W41" s="66" t="s">
        <v>278</v>
      </c>
    </row>
    <row r="42" spans="1:23">
      <c r="A42" s="163">
        <v>4</v>
      </c>
      <c r="B42" s="143" t="s">
        <v>279</v>
      </c>
      <c r="C42" s="71">
        <v>1</v>
      </c>
      <c r="D42" s="71"/>
      <c r="E42" s="62">
        <v>1</v>
      </c>
      <c r="F42" s="62"/>
      <c r="G42" s="63">
        <v>0.05</v>
      </c>
      <c r="H42" s="63">
        <f t="shared" si="1"/>
        <v>0.05</v>
      </c>
      <c r="I42" s="64"/>
      <c r="J42" s="63"/>
      <c r="K42" s="65"/>
      <c r="L42" s="65"/>
      <c r="M42" s="64"/>
      <c r="N42" s="65"/>
      <c r="O42" s="65"/>
      <c r="P42" s="72"/>
      <c r="Q42" s="65"/>
      <c r="R42" s="64"/>
      <c r="S42" s="65"/>
      <c r="T42" s="62"/>
      <c r="U42" s="62">
        <v>5</v>
      </c>
      <c r="V42" s="62"/>
      <c r="W42" s="66" t="s">
        <v>279</v>
      </c>
    </row>
    <row r="43" spans="1:23">
      <c r="A43" s="166">
        <v>3</v>
      </c>
      <c r="B43" s="142" t="s">
        <v>121</v>
      </c>
      <c r="C43" s="67">
        <v>1</v>
      </c>
      <c r="D43" s="67"/>
      <c r="E43" s="69">
        <v>1</v>
      </c>
      <c r="F43" s="69"/>
      <c r="G43" s="57">
        <f>SUM(H44:H49)</f>
        <v>3.18</v>
      </c>
      <c r="H43" s="57">
        <f t="shared" si="1"/>
        <v>3.18</v>
      </c>
      <c r="I43" s="114"/>
      <c r="J43" s="57"/>
      <c r="K43" s="115"/>
      <c r="L43" s="115"/>
      <c r="M43" s="114"/>
      <c r="N43" s="115"/>
      <c r="O43" s="115"/>
      <c r="P43" s="116"/>
      <c r="Q43" s="115"/>
      <c r="R43" s="114"/>
      <c r="S43" s="115"/>
      <c r="T43" s="69" t="s">
        <v>69</v>
      </c>
      <c r="U43" s="69"/>
      <c r="V43" s="69" t="s">
        <v>112</v>
      </c>
      <c r="W43" s="120" t="s">
        <v>84</v>
      </c>
    </row>
    <row r="44" spans="1:23">
      <c r="A44" s="163">
        <v>4</v>
      </c>
      <c r="B44" s="143" t="s">
        <v>280</v>
      </c>
      <c r="C44" s="71">
        <v>1</v>
      </c>
      <c r="D44" s="71"/>
      <c r="E44" s="62">
        <v>1</v>
      </c>
      <c r="F44" s="62"/>
      <c r="G44" s="63">
        <v>7.0000000000000007E-2</v>
      </c>
      <c r="H44" s="63">
        <f t="shared" si="1"/>
        <v>7.0000000000000007E-2</v>
      </c>
      <c r="I44" s="64"/>
      <c r="J44" s="63"/>
      <c r="K44" s="65"/>
      <c r="L44" s="65"/>
      <c r="M44" s="64"/>
      <c r="N44" s="65"/>
      <c r="O44" s="65"/>
      <c r="P44" s="72"/>
      <c r="Q44" s="65"/>
      <c r="R44" s="64"/>
      <c r="S44" s="65"/>
      <c r="T44" s="62"/>
      <c r="U44" s="62">
        <v>5</v>
      </c>
      <c r="V44" s="62"/>
      <c r="W44" s="66" t="s">
        <v>280</v>
      </c>
    </row>
    <row r="45" spans="1:23">
      <c r="A45" s="163">
        <v>4</v>
      </c>
      <c r="B45" s="143" t="s">
        <v>336</v>
      </c>
      <c r="C45" s="71">
        <v>1</v>
      </c>
      <c r="D45" s="71"/>
      <c r="E45" s="62">
        <v>1</v>
      </c>
      <c r="F45" s="62"/>
      <c r="G45" s="63">
        <v>0.68</v>
      </c>
      <c r="H45" s="63">
        <f t="shared" si="1"/>
        <v>0.68</v>
      </c>
      <c r="I45" s="64"/>
      <c r="J45" s="63"/>
      <c r="K45" s="65"/>
      <c r="L45" s="65"/>
      <c r="M45" s="64"/>
      <c r="N45" s="65"/>
      <c r="O45" s="65"/>
      <c r="P45" s="72"/>
      <c r="Q45" s="65"/>
      <c r="R45" s="64"/>
      <c r="S45" s="65"/>
      <c r="T45" s="62"/>
      <c r="U45" s="62">
        <v>5</v>
      </c>
      <c r="V45" s="62"/>
      <c r="W45" s="66" t="s">
        <v>336</v>
      </c>
    </row>
    <row r="46" spans="1:23">
      <c r="A46" s="163">
        <v>4</v>
      </c>
      <c r="B46" s="143" t="s">
        <v>345</v>
      </c>
      <c r="C46" s="71">
        <v>1</v>
      </c>
      <c r="D46" s="71"/>
      <c r="E46" s="62">
        <v>1</v>
      </c>
      <c r="F46" s="62"/>
      <c r="G46" s="63">
        <v>0.27</v>
      </c>
      <c r="H46" s="63">
        <f t="shared" si="1"/>
        <v>0.27</v>
      </c>
      <c r="I46" s="64"/>
      <c r="J46" s="63"/>
      <c r="K46" s="65"/>
      <c r="L46" s="65"/>
      <c r="M46" s="64"/>
      <c r="N46" s="65"/>
      <c r="O46" s="65"/>
      <c r="P46" s="72"/>
      <c r="Q46" s="65"/>
      <c r="R46" s="64"/>
      <c r="S46" s="65"/>
      <c r="T46" s="62"/>
      <c r="U46" s="62">
        <v>5</v>
      </c>
      <c r="V46" s="62"/>
      <c r="W46" s="66" t="s">
        <v>345</v>
      </c>
    </row>
    <row r="47" spans="1:23">
      <c r="A47" s="163">
        <v>4</v>
      </c>
      <c r="B47" s="143" t="s">
        <v>346</v>
      </c>
      <c r="C47" s="71">
        <v>1</v>
      </c>
      <c r="D47" s="71"/>
      <c r="E47" s="62">
        <v>1</v>
      </c>
      <c r="F47" s="62"/>
      <c r="G47" s="63">
        <v>0.56000000000000005</v>
      </c>
      <c r="H47" s="63">
        <f t="shared" si="1"/>
        <v>0.56000000000000005</v>
      </c>
      <c r="I47" s="64"/>
      <c r="J47" s="63"/>
      <c r="K47" s="65"/>
      <c r="L47" s="65"/>
      <c r="M47" s="64"/>
      <c r="N47" s="65"/>
      <c r="O47" s="65"/>
      <c r="P47" s="72"/>
      <c r="Q47" s="65"/>
      <c r="R47" s="64"/>
      <c r="S47" s="65"/>
      <c r="T47" s="62"/>
      <c r="U47" s="62">
        <v>5</v>
      </c>
      <c r="V47" s="62"/>
      <c r="W47" s="66" t="s">
        <v>346</v>
      </c>
    </row>
    <row r="48" spans="1:23">
      <c r="A48" s="163">
        <v>4</v>
      </c>
      <c r="B48" s="143" t="s">
        <v>347</v>
      </c>
      <c r="C48" s="71">
        <v>1</v>
      </c>
      <c r="D48" s="71"/>
      <c r="E48" s="62">
        <v>1</v>
      </c>
      <c r="F48" s="62"/>
      <c r="G48" s="63">
        <v>1.57</v>
      </c>
      <c r="H48" s="63">
        <f t="shared" si="1"/>
        <v>1.57</v>
      </c>
      <c r="I48" s="64"/>
      <c r="J48" s="63"/>
      <c r="K48" s="65"/>
      <c r="L48" s="65"/>
      <c r="M48" s="64"/>
      <c r="N48" s="65"/>
      <c r="O48" s="65"/>
      <c r="P48" s="72"/>
      <c r="Q48" s="65"/>
      <c r="R48" s="64"/>
      <c r="S48" s="65"/>
      <c r="T48" s="62"/>
      <c r="U48" s="62">
        <v>5</v>
      </c>
      <c r="V48" s="62"/>
      <c r="W48" s="66" t="s">
        <v>347</v>
      </c>
    </row>
    <row r="49" spans="1:23">
      <c r="A49" s="163">
        <v>4</v>
      </c>
      <c r="B49" s="143" t="s">
        <v>340</v>
      </c>
      <c r="C49" s="71">
        <v>1</v>
      </c>
      <c r="D49" s="71"/>
      <c r="E49" s="62">
        <v>1</v>
      </c>
      <c r="F49" s="62"/>
      <c r="G49" s="63">
        <v>0.03</v>
      </c>
      <c r="H49" s="63">
        <f t="shared" si="1"/>
        <v>0.03</v>
      </c>
      <c r="I49" s="64"/>
      <c r="J49" s="63"/>
      <c r="K49" s="65"/>
      <c r="L49" s="65"/>
      <c r="M49" s="64"/>
      <c r="N49" s="65"/>
      <c r="O49" s="65"/>
      <c r="P49" s="72"/>
      <c r="Q49" s="65"/>
      <c r="R49" s="64"/>
      <c r="S49" s="65"/>
      <c r="T49" s="62"/>
      <c r="U49" s="62">
        <v>5</v>
      </c>
      <c r="V49" s="62"/>
      <c r="W49" s="66" t="s">
        <v>340</v>
      </c>
    </row>
    <row r="50" spans="1:23">
      <c r="A50" s="166">
        <v>3</v>
      </c>
      <c r="B50" s="142" t="s">
        <v>24</v>
      </c>
      <c r="C50" s="67">
        <v>1</v>
      </c>
      <c r="D50" s="67"/>
      <c r="E50" s="69">
        <v>1</v>
      </c>
      <c r="F50" s="69"/>
      <c r="G50" s="57">
        <f>SUM(H51:H57)</f>
        <v>3.24</v>
      </c>
      <c r="H50" s="57">
        <f>C50*G50</f>
        <v>3.24</v>
      </c>
      <c r="I50" s="114"/>
      <c r="J50" s="57"/>
      <c r="K50" s="115"/>
      <c r="L50" s="115"/>
      <c r="M50" s="114"/>
      <c r="N50" s="115"/>
      <c r="O50" s="115"/>
      <c r="P50" s="116"/>
      <c r="Q50" s="115"/>
      <c r="R50" s="114"/>
      <c r="S50" s="115"/>
      <c r="T50" s="69" t="s">
        <v>69</v>
      </c>
      <c r="U50" s="69"/>
      <c r="V50" s="69" t="s">
        <v>112</v>
      </c>
      <c r="W50" s="120" t="s">
        <v>84</v>
      </c>
    </row>
    <row r="51" spans="1:23">
      <c r="A51" s="163">
        <v>4</v>
      </c>
      <c r="B51" s="143" t="s">
        <v>341</v>
      </c>
      <c r="C51" s="71">
        <v>1</v>
      </c>
      <c r="D51" s="71"/>
      <c r="E51" s="62">
        <v>1</v>
      </c>
      <c r="F51" s="62"/>
      <c r="G51" s="63">
        <v>0.02</v>
      </c>
      <c r="H51" s="63">
        <f t="shared" ref="H51:H57" si="2">C51*G51</f>
        <v>0.02</v>
      </c>
      <c r="I51" s="64"/>
      <c r="J51" s="63"/>
      <c r="K51" s="65"/>
      <c r="L51" s="65"/>
      <c r="M51" s="64"/>
      <c r="N51" s="65"/>
      <c r="O51" s="65"/>
      <c r="P51" s="72"/>
      <c r="Q51" s="65"/>
      <c r="R51" s="64"/>
      <c r="S51" s="65"/>
      <c r="T51" s="62"/>
      <c r="U51" s="62">
        <v>5</v>
      </c>
      <c r="V51" s="62"/>
      <c r="W51" s="66" t="s">
        <v>341</v>
      </c>
    </row>
    <row r="52" spans="1:23">
      <c r="A52" s="163">
        <v>4</v>
      </c>
      <c r="B52" s="143" t="s">
        <v>333</v>
      </c>
      <c r="C52" s="71">
        <v>1</v>
      </c>
      <c r="D52" s="71"/>
      <c r="E52" s="62">
        <v>1</v>
      </c>
      <c r="F52" s="62"/>
      <c r="G52" s="63">
        <v>0.08</v>
      </c>
      <c r="H52" s="63">
        <f t="shared" si="2"/>
        <v>0.08</v>
      </c>
      <c r="I52" s="64"/>
      <c r="J52" s="63"/>
      <c r="K52" s="65"/>
      <c r="L52" s="65"/>
      <c r="M52" s="64"/>
      <c r="N52" s="65"/>
      <c r="O52" s="65"/>
      <c r="P52" s="72"/>
      <c r="Q52" s="65"/>
      <c r="R52" s="64"/>
      <c r="S52" s="65"/>
      <c r="T52" s="62"/>
      <c r="U52" s="62">
        <v>5</v>
      </c>
      <c r="V52" s="62"/>
      <c r="W52" s="66" t="s">
        <v>333</v>
      </c>
    </row>
    <row r="53" spans="1:23">
      <c r="A53" s="163">
        <v>4</v>
      </c>
      <c r="B53" s="143" t="s">
        <v>334</v>
      </c>
      <c r="C53" s="71">
        <v>1</v>
      </c>
      <c r="D53" s="71"/>
      <c r="E53" s="62">
        <v>1</v>
      </c>
      <c r="F53" s="62"/>
      <c r="G53" s="63">
        <v>0.5</v>
      </c>
      <c r="H53" s="63">
        <f t="shared" si="2"/>
        <v>0.5</v>
      </c>
      <c r="I53" s="64"/>
      <c r="J53" s="63"/>
      <c r="K53" s="65"/>
      <c r="L53" s="65"/>
      <c r="M53" s="64"/>
      <c r="N53" s="65"/>
      <c r="O53" s="65"/>
      <c r="P53" s="72"/>
      <c r="Q53" s="65"/>
      <c r="R53" s="64"/>
      <c r="S53" s="65"/>
      <c r="T53" s="62"/>
      <c r="U53" s="62">
        <v>5</v>
      </c>
      <c r="V53" s="62"/>
      <c r="W53" s="66" t="s">
        <v>334</v>
      </c>
    </row>
    <row r="54" spans="1:23">
      <c r="A54" s="163">
        <v>4</v>
      </c>
      <c r="B54" s="143" t="s">
        <v>335</v>
      </c>
      <c r="C54" s="71">
        <v>1</v>
      </c>
      <c r="D54" s="71"/>
      <c r="E54" s="62">
        <v>1</v>
      </c>
      <c r="F54" s="62"/>
      <c r="G54" s="63">
        <v>0.14000000000000001</v>
      </c>
      <c r="H54" s="63">
        <f t="shared" si="2"/>
        <v>0.14000000000000001</v>
      </c>
      <c r="I54" s="64"/>
      <c r="J54" s="63"/>
      <c r="K54" s="65"/>
      <c r="L54" s="65"/>
      <c r="M54" s="64"/>
      <c r="N54" s="65"/>
      <c r="O54" s="65"/>
      <c r="P54" s="72"/>
      <c r="Q54" s="65"/>
      <c r="R54" s="64"/>
      <c r="S54" s="65"/>
      <c r="T54" s="62"/>
      <c r="U54" s="62">
        <v>5</v>
      </c>
      <c r="V54" s="62"/>
      <c r="W54" s="66" t="s">
        <v>335</v>
      </c>
    </row>
    <row r="55" spans="1:23">
      <c r="A55" s="163">
        <v>4</v>
      </c>
      <c r="B55" s="143" t="s">
        <v>330</v>
      </c>
      <c r="C55" s="71">
        <v>1</v>
      </c>
      <c r="D55" s="71"/>
      <c r="E55" s="62">
        <v>1</v>
      </c>
      <c r="F55" s="62"/>
      <c r="G55" s="63">
        <v>0.2</v>
      </c>
      <c r="H55" s="63">
        <f t="shared" si="2"/>
        <v>0.2</v>
      </c>
      <c r="I55" s="64"/>
      <c r="J55" s="63"/>
      <c r="K55" s="65"/>
      <c r="L55" s="65"/>
      <c r="M55" s="64"/>
      <c r="N55" s="65"/>
      <c r="O55" s="65"/>
      <c r="P55" s="72"/>
      <c r="Q55" s="65"/>
      <c r="R55" s="64"/>
      <c r="S55" s="65"/>
      <c r="T55" s="62"/>
      <c r="U55" s="62">
        <v>5</v>
      </c>
      <c r="V55" s="62"/>
      <c r="W55" s="66" t="s">
        <v>330</v>
      </c>
    </row>
    <row r="56" spans="1:23">
      <c r="A56" s="163">
        <v>4</v>
      </c>
      <c r="B56" s="143" t="s">
        <v>331</v>
      </c>
      <c r="C56" s="71">
        <v>1</v>
      </c>
      <c r="D56" s="71"/>
      <c r="E56" s="62">
        <v>1</v>
      </c>
      <c r="F56" s="62"/>
      <c r="G56" s="63">
        <v>1.5</v>
      </c>
      <c r="H56" s="63">
        <f t="shared" si="2"/>
        <v>1.5</v>
      </c>
      <c r="I56" s="64"/>
      <c r="J56" s="63"/>
      <c r="K56" s="65"/>
      <c r="L56" s="65"/>
      <c r="M56" s="64"/>
      <c r="N56" s="65"/>
      <c r="O56" s="65"/>
      <c r="P56" s="72"/>
      <c r="Q56" s="65"/>
      <c r="R56" s="64"/>
      <c r="S56" s="65"/>
      <c r="T56" s="62"/>
      <c r="U56" s="62">
        <v>5</v>
      </c>
      <c r="V56" s="62"/>
      <c r="W56" s="66" t="s">
        <v>331</v>
      </c>
    </row>
    <row r="57" spans="1:23">
      <c r="A57" s="163">
        <v>4</v>
      </c>
      <c r="B57" s="143" t="s">
        <v>332</v>
      </c>
      <c r="C57" s="71">
        <v>1</v>
      </c>
      <c r="D57" s="71"/>
      <c r="E57" s="62">
        <v>1</v>
      </c>
      <c r="F57" s="62"/>
      <c r="G57" s="63">
        <v>0.8</v>
      </c>
      <c r="H57" s="63">
        <f t="shared" si="2"/>
        <v>0.8</v>
      </c>
      <c r="I57" s="64"/>
      <c r="J57" s="63"/>
      <c r="K57" s="65"/>
      <c r="L57" s="65"/>
      <c r="M57" s="64"/>
      <c r="N57" s="65"/>
      <c r="O57" s="65"/>
      <c r="P57" s="72"/>
      <c r="Q57" s="65"/>
      <c r="R57" s="64"/>
      <c r="S57" s="65"/>
      <c r="T57" s="62"/>
      <c r="U57" s="62">
        <v>5</v>
      </c>
      <c r="V57" s="62"/>
      <c r="W57" s="66" t="s">
        <v>332</v>
      </c>
    </row>
    <row r="58" spans="1:23">
      <c r="A58" s="166">
        <v>3</v>
      </c>
      <c r="B58" s="142" t="s">
        <v>123</v>
      </c>
      <c r="C58" s="67">
        <v>1</v>
      </c>
      <c r="D58" s="67"/>
      <c r="E58" s="69">
        <v>1</v>
      </c>
      <c r="F58" s="69"/>
      <c r="G58" s="57">
        <f>SUM(H59:H68)</f>
        <v>1.8000000000000003</v>
      </c>
      <c r="H58" s="57">
        <f t="shared" si="1"/>
        <v>1.8000000000000003</v>
      </c>
      <c r="I58" s="114"/>
      <c r="J58" s="57"/>
      <c r="K58" s="115"/>
      <c r="L58" s="115"/>
      <c r="M58" s="114"/>
      <c r="N58" s="115"/>
      <c r="O58" s="115"/>
      <c r="P58" s="116"/>
      <c r="Q58" s="115"/>
      <c r="R58" s="114"/>
      <c r="S58" s="115"/>
      <c r="T58" s="69" t="s">
        <v>96</v>
      </c>
      <c r="U58" s="69"/>
      <c r="V58" s="69" t="s">
        <v>112</v>
      </c>
      <c r="W58" s="120" t="s">
        <v>84</v>
      </c>
    </row>
    <row r="59" spans="1:23">
      <c r="A59" s="163">
        <v>4</v>
      </c>
      <c r="B59" s="143" t="s">
        <v>248</v>
      </c>
      <c r="C59" s="71">
        <v>1</v>
      </c>
      <c r="D59" s="71"/>
      <c r="E59" s="62">
        <v>1</v>
      </c>
      <c r="F59" s="62"/>
      <c r="G59" s="63">
        <v>0.08</v>
      </c>
      <c r="H59" s="63">
        <f t="shared" si="1"/>
        <v>0.08</v>
      </c>
      <c r="I59" s="64"/>
      <c r="J59" s="63"/>
      <c r="K59" s="65"/>
      <c r="L59" s="65"/>
      <c r="M59" s="64"/>
      <c r="N59" s="65"/>
      <c r="O59" s="65"/>
      <c r="P59" s="72"/>
      <c r="Q59" s="65"/>
      <c r="R59" s="64"/>
      <c r="S59" s="65"/>
      <c r="T59" s="62"/>
      <c r="U59" s="62">
        <v>5</v>
      </c>
      <c r="V59" s="62"/>
      <c r="W59" s="66" t="s">
        <v>248</v>
      </c>
    </row>
    <row r="60" spans="1:23">
      <c r="A60" s="163">
        <v>4</v>
      </c>
      <c r="B60" s="143" t="s">
        <v>249</v>
      </c>
      <c r="C60" s="71">
        <v>1</v>
      </c>
      <c r="D60" s="71"/>
      <c r="E60" s="62">
        <v>1</v>
      </c>
      <c r="F60" s="62"/>
      <c r="G60" s="63">
        <v>0.03</v>
      </c>
      <c r="H60" s="63">
        <f t="shared" si="1"/>
        <v>0.03</v>
      </c>
      <c r="I60" s="64"/>
      <c r="J60" s="63"/>
      <c r="K60" s="65"/>
      <c r="L60" s="65"/>
      <c r="M60" s="64"/>
      <c r="N60" s="65"/>
      <c r="O60" s="65"/>
      <c r="P60" s="72"/>
      <c r="Q60" s="65"/>
      <c r="R60" s="64"/>
      <c r="S60" s="65"/>
      <c r="T60" s="62"/>
      <c r="U60" s="62">
        <v>5</v>
      </c>
      <c r="V60" s="62"/>
      <c r="W60" s="66" t="s">
        <v>249</v>
      </c>
    </row>
    <row r="61" spans="1:23">
      <c r="A61" s="163">
        <v>4</v>
      </c>
      <c r="B61" s="143" t="s">
        <v>250</v>
      </c>
      <c r="C61" s="71">
        <v>1</v>
      </c>
      <c r="D61" s="71"/>
      <c r="E61" s="62">
        <v>1</v>
      </c>
      <c r="F61" s="62"/>
      <c r="G61" s="63">
        <v>0.54</v>
      </c>
      <c r="H61" s="63">
        <f t="shared" si="1"/>
        <v>0.54</v>
      </c>
      <c r="I61" s="64"/>
      <c r="J61" s="63"/>
      <c r="K61" s="65"/>
      <c r="L61" s="65"/>
      <c r="M61" s="64"/>
      <c r="N61" s="65"/>
      <c r="O61" s="65"/>
      <c r="P61" s="72"/>
      <c r="Q61" s="65"/>
      <c r="R61" s="64"/>
      <c r="S61" s="65"/>
      <c r="T61" s="62"/>
      <c r="U61" s="62">
        <v>5</v>
      </c>
      <c r="V61" s="62"/>
      <c r="W61" s="66" t="s">
        <v>250</v>
      </c>
    </row>
    <row r="62" spans="1:23">
      <c r="A62" s="163">
        <v>4</v>
      </c>
      <c r="B62" s="143" t="s">
        <v>312</v>
      </c>
      <c r="C62" s="71">
        <v>1</v>
      </c>
      <c r="D62" s="71"/>
      <c r="E62" s="62">
        <v>1</v>
      </c>
      <c r="F62" s="62"/>
      <c r="G62" s="63">
        <v>0.12</v>
      </c>
      <c r="H62" s="63">
        <f t="shared" si="1"/>
        <v>0.12</v>
      </c>
      <c r="I62" s="64"/>
      <c r="J62" s="63"/>
      <c r="K62" s="65"/>
      <c r="L62" s="65"/>
      <c r="M62" s="64"/>
      <c r="N62" s="65"/>
      <c r="O62" s="65"/>
      <c r="P62" s="72"/>
      <c r="Q62" s="65"/>
      <c r="R62" s="64"/>
      <c r="S62" s="65"/>
      <c r="T62" s="62"/>
      <c r="U62" s="62">
        <v>5</v>
      </c>
      <c r="V62" s="62"/>
      <c r="W62" s="66" t="s">
        <v>312</v>
      </c>
    </row>
    <row r="63" spans="1:23">
      <c r="A63" s="163">
        <v>4</v>
      </c>
      <c r="B63" s="143" t="s">
        <v>313</v>
      </c>
      <c r="C63" s="71">
        <v>1</v>
      </c>
      <c r="D63" s="71"/>
      <c r="E63" s="62">
        <v>1</v>
      </c>
      <c r="F63" s="62"/>
      <c r="G63" s="63">
        <v>0.25</v>
      </c>
      <c r="H63" s="63">
        <f t="shared" si="1"/>
        <v>0.25</v>
      </c>
      <c r="I63" s="64"/>
      <c r="J63" s="63"/>
      <c r="K63" s="65"/>
      <c r="L63" s="65"/>
      <c r="M63" s="64"/>
      <c r="N63" s="65"/>
      <c r="O63" s="65"/>
      <c r="P63" s="72"/>
      <c r="Q63" s="65"/>
      <c r="R63" s="64"/>
      <c r="S63" s="65"/>
      <c r="T63" s="62"/>
      <c r="U63" s="62">
        <v>5</v>
      </c>
      <c r="V63" s="62"/>
      <c r="W63" s="66" t="s">
        <v>313</v>
      </c>
    </row>
    <row r="64" spans="1:23">
      <c r="A64" s="163">
        <v>4</v>
      </c>
      <c r="B64" s="143" t="s">
        <v>314</v>
      </c>
      <c r="C64" s="71">
        <v>1</v>
      </c>
      <c r="D64" s="71"/>
      <c r="E64" s="62">
        <v>1</v>
      </c>
      <c r="F64" s="62"/>
      <c r="G64" s="63">
        <v>0.05</v>
      </c>
      <c r="H64" s="63">
        <f t="shared" si="1"/>
        <v>0.05</v>
      </c>
      <c r="I64" s="64"/>
      <c r="J64" s="63"/>
      <c r="K64" s="65"/>
      <c r="L64" s="65"/>
      <c r="M64" s="64"/>
      <c r="N64" s="65"/>
      <c r="O64" s="65"/>
      <c r="P64" s="72"/>
      <c r="Q64" s="65"/>
      <c r="R64" s="64"/>
      <c r="S64" s="65"/>
      <c r="T64" s="62"/>
      <c r="U64" s="62">
        <v>5</v>
      </c>
      <c r="V64" s="62"/>
      <c r="W64" s="66" t="s">
        <v>314</v>
      </c>
    </row>
    <row r="65" spans="1:23">
      <c r="A65" s="163">
        <v>4</v>
      </c>
      <c r="B65" s="143" t="s">
        <v>315</v>
      </c>
      <c r="C65" s="71">
        <v>1</v>
      </c>
      <c r="D65" s="71"/>
      <c r="E65" s="62">
        <v>1</v>
      </c>
      <c r="F65" s="62"/>
      <c r="G65" s="63">
        <v>0.21</v>
      </c>
      <c r="H65" s="63">
        <f t="shared" si="1"/>
        <v>0.21</v>
      </c>
      <c r="I65" s="64"/>
      <c r="J65" s="63"/>
      <c r="K65" s="65"/>
      <c r="L65" s="65"/>
      <c r="M65" s="64"/>
      <c r="N65" s="65"/>
      <c r="O65" s="65"/>
      <c r="P65" s="72"/>
      <c r="Q65" s="65"/>
      <c r="R65" s="64"/>
      <c r="S65" s="65"/>
      <c r="T65" s="62"/>
      <c r="U65" s="62">
        <v>5</v>
      </c>
      <c r="V65" s="62"/>
      <c r="W65" s="66" t="s">
        <v>315</v>
      </c>
    </row>
    <row r="66" spans="1:23">
      <c r="A66" s="163">
        <v>4</v>
      </c>
      <c r="B66" s="143" t="s">
        <v>252</v>
      </c>
      <c r="C66" s="71">
        <v>1</v>
      </c>
      <c r="D66" s="71"/>
      <c r="E66" s="62">
        <v>1</v>
      </c>
      <c r="F66" s="62"/>
      <c r="G66" s="63">
        <v>0.11</v>
      </c>
      <c r="H66" s="63">
        <f t="shared" si="1"/>
        <v>0.11</v>
      </c>
      <c r="I66" s="64"/>
      <c r="J66" s="63"/>
      <c r="K66" s="65"/>
      <c r="L66" s="65"/>
      <c r="M66" s="64"/>
      <c r="N66" s="65"/>
      <c r="O66" s="65"/>
      <c r="P66" s="72"/>
      <c r="Q66" s="65"/>
      <c r="R66" s="64"/>
      <c r="S66" s="65"/>
      <c r="T66" s="62"/>
      <c r="U66" s="62">
        <v>5</v>
      </c>
      <c r="V66" s="62"/>
      <c r="W66" s="66" t="s">
        <v>252</v>
      </c>
    </row>
    <row r="67" spans="1:23">
      <c r="A67" s="163">
        <v>4</v>
      </c>
      <c r="B67" s="143" t="s">
        <v>253</v>
      </c>
      <c r="C67" s="71">
        <v>1</v>
      </c>
      <c r="D67" s="71"/>
      <c r="E67" s="62">
        <v>1</v>
      </c>
      <c r="F67" s="62"/>
      <c r="G67" s="63">
        <v>0.3</v>
      </c>
      <c r="H67" s="63">
        <f t="shared" si="1"/>
        <v>0.3</v>
      </c>
      <c r="I67" s="64"/>
      <c r="J67" s="63"/>
      <c r="K67" s="65"/>
      <c r="L67" s="65"/>
      <c r="M67" s="64"/>
      <c r="N67" s="65"/>
      <c r="O67" s="65"/>
      <c r="P67" s="72"/>
      <c r="Q67" s="65"/>
      <c r="R67" s="64"/>
      <c r="S67" s="65"/>
      <c r="T67" s="62"/>
      <c r="U67" s="62">
        <v>5</v>
      </c>
      <c r="V67" s="62"/>
      <c r="W67" s="66" t="s">
        <v>253</v>
      </c>
    </row>
    <row r="68" spans="1:23">
      <c r="A68" s="163">
        <v>4</v>
      </c>
      <c r="B68" s="143" t="s">
        <v>254</v>
      </c>
      <c r="C68" s="71">
        <v>1</v>
      </c>
      <c r="D68" s="71"/>
      <c r="E68" s="62">
        <v>1</v>
      </c>
      <c r="F68" s="62"/>
      <c r="G68" s="63">
        <v>0.11</v>
      </c>
      <c r="H68" s="63">
        <f t="shared" si="1"/>
        <v>0.11</v>
      </c>
      <c r="I68" s="64"/>
      <c r="J68" s="63"/>
      <c r="K68" s="65"/>
      <c r="L68" s="65"/>
      <c r="M68" s="64"/>
      <c r="N68" s="65"/>
      <c r="O68" s="65"/>
      <c r="P68" s="72"/>
      <c r="Q68" s="65"/>
      <c r="R68" s="64"/>
      <c r="S68" s="65"/>
      <c r="T68" s="62"/>
      <c r="U68" s="62">
        <v>5</v>
      </c>
      <c r="V68" s="62"/>
      <c r="W68" s="66" t="s">
        <v>254</v>
      </c>
    </row>
    <row r="69" spans="1:23">
      <c r="A69" s="166">
        <v>3</v>
      </c>
      <c r="B69" s="142" t="s">
        <v>124</v>
      </c>
      <c r="C69" s="67">
        <v>1</v>
      </c>
      <c r="D69" s="67"/>
      <c r="E69" s="69">
        <v>1</v>
      </c>
      <c r="F69" s="69"/>
      <c r="G69" s="57">
        <f>SUM(H70:H79)</f>
        <v>1.8000000000000003</v>
      </c>
      <c r="H69" s="57">
        <f t="shared" si="1"/>
        <v>1.8000000000000003</v>
      </c>
      <c r="I69" s="114"/>
      <c r="J69" s="57"/>
      <c r="K69" s="115"/>
      <c r="L69" s="115"/>
      <c r="M69" s="114"/>
      <c r="N69" s="115"/>
      <c r="O69" s="115"/>
      <c r="P69" s="116"/>
      <c r="Q69" s="115"/>
      <c r="R69" s="114"/>
      <c r="S69" s="115"/>
      <c r="T69" s="69" t="s">
        <v>96</v>
      </c>
      <c r="U69" s="69"/>
      <c r="V69" s="69" t="s">
        <v>101</v>
      </c>
      <c r="W69" s="120" t="s">
        <v>84</v>
      </c>
    </row>
    <row r="70" spans="1:23">
      <c r="A70" s="163">
        <v>4</v>
      </c>
      <c r="B70" s="143" t="s">
        <v>255</v>
      </c>
      <c r="C70" s="71">
        <v>1</v>
      </c>
      <c r="D70" s="71"/>
      <c r="E70" s="62">
        <v>1</v>
      </c>
      <c r="F70" s="62"/>
      <c r="G70" s="63">
        <v>0.08</v>
      </c>
      <c r="H70" s="63">
        <f t="shared" si="1"/>
        <v>0.08</v>
      </c>
      <c r="I70" s="64"/>
      <c r="J70" s="63"/>
      <c r="K70" s="65"/>
      <c r="L70" s="65"/>
      <c r="M70" s="64"/>
      <c r="N70" s="65"/>
      <c r="O70" s="65"/>
      <c r="P70" s="72"/>
      <c r="Q70" s="65"/>
      <c r="R70" s="64"/>
      <c r="S70" s="65"/>
      <c r="T70" s="62"/>
      <c r="U70" s="62">
        <v>5</v>
      </c>
      <c r="V70" s="62"/>
      <c r="W70" s="66" t="s">
        <v>255</v>
      </c>
    </row>
    <row r="71" spans="1:23">
      <c r="A71" s="163">
        <v>4</v>
      </c>
      <c r="B71" s="143" t="s">
        <v>300</v>
      </c>
      <c r="C71" s="71">
        <v>1</v>
      </c>
      <c r="D71" s="71"/>
      <c r="E71" s="62">
        <v>1</v>
      </c>
      <c r="F71" s="62"/>
      <c r="G71" s="63">
        <v>0.03</v>
      </c>
      <c r="H71" s="63">
        <f t="shared" si="1"/>
        <v>0.03</v>
      </c>
      <c r="I71" s="64"/>
      <c r="J71" s="63"/>
      <c r="K71" s="65"/>
      <c r="L71" s="65"/>
      <c r="M71" s="64"/>
      <c r="N71" s="65"/>
      <c r="O71" s="65"/>
      <c r="P71" s="72"/>
      <c r="Q71" s="65"/>
      <c r="R71" s="64"/>
      <c r="S71" s="65"/>
      <c r="T71" s="62"/>
      <c r="U71" s="62">
        <v>5</v>
      </c>
      <c r="V71" s="62"/>
      <c r="W71" s="66" t="s">
        <v>300</v>
      </c>
    </row>
    <row r="72" spans="1:23">
      <c r="A72" s="163">
        <v>4</v>
      </c>
      <c r="B72" s="143" t="s">
        <v>247</v>
      </c>
      <c r="C72" s="71">
        <v>1</v>
      </c>
      <c r="D72" s="71"/>
      <c r="E72" s="62">
        <v>1</v>
      </c>
      <c r="F72" s="62"/>
      <c r="G72" s="63">
        <v>0.54</v>
      </c>
      <c r="H72" s="63">
        <f t="shared" si="1"/>
        <v>0.54</v>
      </c>
      <c r="I72" s="64"/>
      <c r="J72" s="63"/>
      <c r="K72" s="65"/>
      <c r="L72" s="65"/>
      <c r="M72" s="64"/>
      <c r="N72" s="65"/>
      <c r="O72" s="65"/>
      <c r="P72" s="72"/>
      <c r="Q72" s="65"/>
      <c r="R72" s="64"/>
      <c r="S72" s="65"/>
      <c r="T72" s="62"/>
      <c r="U72" s="62">
        <v>5</v>
      </c>
      <c r="V72" s="62"/>
      <c r="W72" s="66" t="s">
        <v>247</v>
      </c>
    </row>
    <row r="73" spans="1:23">
      <c r="A73" s="163">
        <v>4</v>
      </c>
      <c r="B73" s="143" t="s">
        <v>301</v>
      </c>
      <c r="C73" s="71">
        <v>1</v>
      </c>
      <c r="D73" s="71"/>
      <c r="E73" s="62">
        <v>1</v>
      </c>
      <c r="F73" s="62"/>
      <c r="G73" s="63">
        <v>0.12</v>
      </c>
      <c r="H73" s="63">
        <f t="shared" si="1"/>
        <v>0.12</v>
      </c>
      <c r="I73" s="64"/>
      <c r="J73" s="63"/>
      <c r="K73" s="65"/>
      <c r="L73" s="65"/>
      <c r="M73" s="64"/>
      <c r="N73" s="65"/>
      <c r="O73" s="65"/>
      <c r="P73" s="72"/>
      <c r="Q73" s="65"/>
      <c r="R73" s="64"/>
      <c r="S73" s="65"/>
      <c r="T73" s="62"/>
      <c r="U73" s="62">
        <v>5</v>
      </c>
      <c r="V73" s="62"/>
      <c r="W73" s="66" t="s">
        <v>301</v>
      </c>
    </row>
    <row r="74" spans="1:23">
      <c r="A74" s="163">
        <v>4</v>
      </c>
      <c r="B74" s="143" t="s">
        <v>302</v>
      </c>
      <c r="C74" s="71">
        <v>1</v>
      </c>
      <c r="D74" s="71"/>
      <c r="E74" s="62">
        <v>1</v>
      </c>
      <c r="F74" s="62"/>
      <c r="G74" s="63">
        <v>0.25</v>
      </c>
      <c r="H74" s="63">
        <f t="shared" si="1"/>
        <v>0.25</v>
      </c>
      <c r="I74" s="64"/>
      <c r="J74" s="63"/>
      <c r="K74" s="65"/>
      <c r="L74" s="65"/>
      <c r="M74" s="64"/>
      <c r="N74" s="65"/>
      <c r="O74" s="65"/>
      <c r="P74" s="72"/>
      <c r="Q74" s="65"/>
      <c r="R74" s="64"/>
      <c r="S74" s="65"/>
      <c r="T74" s="62"/>
      <c r="U74" s="62">
        <v>5</v>
      </c>
      <c r="V74" s="62"/>
      <c r="W74" s="66" t="s">
        <v>302</v>
      </c>
    </row>
    <row r="75" spans="1:23">
      <c r="A75" s="163">
        <v>4</v>
      </c>
      <c r="B75" s="143" t="s">
        <v>303</v>
      </c>
      <c r="C75" s="71">
        <v>1</v>
      </c>
      <c r="D75" s="71"/>
      <c r="E75" s="62">
        <v>1</v>
      </c>
      <c r="F75" s="62"/>
      <c r="G75" s="63">
        <v>0.05</v>
      </c>
      <c r="H75" s="63">
        <f t="shared" si="1"/>
        <v>0.05</v>
      </c>
      <c r="I75" s="64"/>
      <c r="J75" s="63"/>
      <c r="K75" s="65"/>
      <c r="L75" s="65"/>
      <c r="M75" s="64"/>
      <c r="N75" s="65"/>
      <c r="O75" s="65"/>
      <c r="P75" s="72"/>
      <c r="Q75" s="65"/>
      <c r="R75" s="64"/>
      <c r="S75" s="65"/>
      <c r="T75" s="62"/>
      <c r="U75" s="62">
        <v>5</v>
      </c>
      <c r="V75" s="62"/>
      <c r="W75" s="66" t="s">
        <v>303</v>
      </c>
    </row>
    <row r="76" spans="1:23">
      <c r="A76" s="163">
        <v>4</v>
      </c>
      <c r="B76" s="143" t="s">
        <v>304</v>
      </c>
      <c r="C76" s="71">
        <v>1</v>
      </c>
      <c r="D76" s="71"/>
      <c r="E76" s="62">
        <v>1</v>
      </c>
      <c r="F76" s="62"/>
      <c r="G76" s="63">
        <v>0.21</v>
      </c>
      <c r="H76" s="63">
        <f t="shared" si="1"/>
        <v>0.21</v>
      </c>
      <c r="I76" s="64"/>
      <c r="J76" s="63"/>
      <c r="K76" s="65"/>
      <c r="L76" s="65"/>
      <c r="M76" s="64"/>
      <c r="N76" s="65"/>
      <c r="O76" s="65"/>
      <c r="P76" s="72"/>
      <c r="Q76" s="65"/>
      <c r="R76" s="64"/>
      <c r="S76" s="65"/>
      <c r="T76" s="62"/>
      <c r="U76" s="62">
        <v>5</v>
      </c>
      <c r="V76" s="62"/>
      <c r="W76" s="66" t="s">
        <v>304</v>
      </c>
    </row>
    <row r="77" spans="1:23">
      <c r="A77" s="163">
        <v>4</v>
      </c>
      <c r="B77" s="143" t="s">
        <v>305</v>
      </c>
      <c r="C77" s="71">
        <v>1</v>
      </c>
      <c r="D77" s="71"/>
      <c r="E77" s="62">
        <v>1</v>
      </c>
      <c r="F77" s="62"/>
      <c r="G77" s="63">
        <v>0.11</v>
      </c>
      <c r="H77" s="63">
        <f t="shared" si="1"/>
        <v>0.11</v>
      </c>
      <c r="I77" s="64"/>
      <c r="J77" s="63"/>
      <c r="K77" s="65"/>
      <c r="L77" s="65"/>
      <c r="M77" s="64"/>
      <c r="N77" s="65"/>
      <c r="O77" s="65"/>
      <c r="P77" s="72"/>
      <c r="Q77" s="65"/>
      <c r="R77" s="64"/>
      <c r="S77" s="65"/>
      <c r="T77" s="62"/>
      <c r="U77" s="62">
        <v>5</v>
      </c>
      <c r="V77" s="62"/>
      <c r="W77" s="66" t="s">
        <v>305</v>
      </c>
    </row>
    <row r="78" spans="1:23">
      <c r="A78" s="163">
        <v>4</v>
      </c>
      <c r="B78" s="143" t="s">
        <v>306</v>
      </c>
      <c r="C78" s="71">
        <v>1</v>
      </c>
      <c r="D78" s="71"/>
      <c r="E78" s="62">
        <v>1</v>
      </c>
      <c r="F78" s="62"/>
      <c r="G78" s="63">
        <v>0.3</v>
      </c>
      <c r="H78" s="63">
        <f t="shared" si="1"/>
        <v>0.3</v>
      </c>
      <c r="I78" s="64"/>
      <c r="J78" s="63"/>
      <c r="K78" s="65"/>
      <c r="L78" s="65"/>
      <c r="M78" s="64"/>
      <c r="N78" s="65"/>
      <c r="O78" s="65"/>
      <c r="P78" s="72"/>
      <c r="Q78" s="65"/>
      <c r="R78" s="64"/>
      <c r="S78" s="65"/>
      <c r="T78" s="62"/>
      <c r="U78" s="62">
        <v>5</v>
      </c>
      <c r="V78" s="62"/>
      <c r="W78" s="66" t="s">
        <v>306</v>
      </c>
    </row>
    <row r="79" spans="1:23">
      <c r="A79" s="163">
        <v>4</v>
      </c>
      <c r="B79" s="143" t="s">
        <v>246</v>
      </c>
      <c r="C79" s="71">
        <v>1</v>
      </c>
      <c r="D79" s="71"/>
      <c r="E79" s="62">
        <v>1</v>
      </c>
      <c r="F79" s="62"/>
      <c r="G79" s="63">
        <v>0.11</v>
      </c>
      <c r="H79" s="63">
        <f t="shared" si="1"/>
        <v>0.11</v>
      </c>
      <c r="I79" s="64"/>
      <c r="J79" s="63"/>
      <c r="K79" s="65"/>
      <c r="L79" s="65"/>
      <c r="M79" s="64"/>
      <c r="N79" s="65"/>
      <c r="O79" s="65"/>
      <c r="P79" s="72"/>
      <c r="Q79" s="65"/>
      <c r="R79" s="64"/>
      <c r="S79" s="65"/>
      <c r="T79" s="62"/>
      <c r="U79" s="62">
        <v>5</v>
      </c>
      <c r="V79" s="62"/>
      <c r="W79" s="66" t="s">
        <v>246</v>
      </c>
    </row>
    <row r="80" spans="1:23">
      <c r="A80" s="166">
        <v>3</v>
      </c>
      <c r="B80" s="142" t="s">
        <v>125</v>
      </c>
      <c r="C80" s="67">
        <v>1</v>
      </c>
      <c r="D80" s="67"/>
      <c r="E80" s="69">
        <v>1</v>
      </c>
      <c r="F80" s="69"/>
      <c r="G80" s="57">
        <v>70.38</v>
      </c>
      <c r="H80" s="57">
        <f t="shared" si="1"/>
        <v>70.38</v>
      </c>
      <c r="I80" s="114"/>
      <c r="J80" s="57"/>
      <c r="K80" s="115"/>
      <c r="L80" s="115"/>
      <c r="M80" s="114"/>
      <c r="N80" s="115"/>
      <c r="O80" s="115"/>
      <c r="P80" s="116"/>
      <c r="Q80" s="115"/>
      <c r="R80" s="114"/>
      <c r="S80" s="115"/>
      <c r="T80" s="69"/>
      <c r="U80" s="69">
        <v>6</v>
      </c>
      <c r="V80" s="69"/>
      <c r="W80" s="117" t="s">
        <v>31</v>
      </c>
    </row>
    <row r="81" spans="1:23">
      <c r="A81" s="166">
        <v>3</v>
      </c>
      <c r="B81" s="142" t="s">
        <v>126</v>
      </c>
      <c r="C81" s="67">
        <v>1</v>
      </c>
      <c r="D81" s="67"/>
      <c r="E81" s="69">
        <v>1</v>
      </c>
      <c r="F81" s="69"/>
      <c r="G81" s="57">
        <v>11.03</v>
      </c>
      <c r="H81" s="57">
        <f t="shared" si="1"/>
        <v>11.03</v>
      </c>
      <c r="I81" s="114"/>
      <c r="J81" s="57"/>
      <c r="K81" s="115"/>
      <c r="L81" s="115"/>
      <c r="M81" s="114"/>
      <c r="N81" s="115"/>
      <c r="O81" s="115"/>
      <c r="P81" s="116"/>
      <c r="Q81" s="115"/>
      <c r="R81" s="114"/>
      <c r="S81" s="115"/>
      <c r="T81" s="69"/>
      <c r="U81" s="69">
        <v>6</v>
      </c>
      <c r="V81" s="69"/>
      <c r="W81" s="117" t="s">
        <v>32</v>
      </c>
    </row>
    <row r="82" spans="1:23">
      <c r="A82" s="166">
        <v>3</v>
      </c>
      <c r="B82" s="142" t="s">
        <v>127</v>
      </c>
      <c r="C82" s="67">
        <v>1</v>
      </c>
      <c r="D82" s="67"/>
      <c r="E82" s="69">
        <v>1</v>
      </c>
      <c r="F82" s="69"/>
      <c r="G82" s="57">
        <v>6</v>
      </c>
      <c r="H82" s="57">
        <f t="shared" si="1"/>
        <v>6</v>
      </c>
      <c r="I82" s="114"/>
      <c r="J82" s="57"/>
      <c r="K82" s="115"/>
      <c r="L82" s="115"/>
      <c r="M82" s="114"/>
      <c r="N82" s="115"/>
      <c r="O82" s="115"/>
      <c r="P82" s="116"/>
      <c r="Q82" s="115"/>
      <c r="R82" s="114"/>
      <c r="S82" s="115"/>
      <c r="T82" s="69"/>
      <c r="U82" s="69">
        <v>6</v>
      </c>
      <c r="V82" s="69"/>
      <c r="W82" s="117" t="s">
        <v>33</v>
      </c>
    </row>
    <row r="83" spans="1:23" s="98" customFormat="1">
      <c r="A83" s="69">
        <v>3</v>
      </c>
      <c r="B83" s="142" t="s">
        <v>128</v>
      </c>
      <c r="C83" s="67">
        <v>1</v>
      </c>
      <c r="D83" s="67"/>
      <c r="E83" s="69">
        <v>1</v>
      </c>
      <c r="F83" s="69"/>
      <c r="G83" s="57">
        <f>SUM(H84:H85)</f>
        <v>7.6</v>
      </c>
      <c r="H83" s="57">
        <f t="shared" si="1"/>
        <v>7.6</v>
      </c>
      <c r="I83" s="114"/>
      <c r="J83" s="57"/>
      <c r="K83" s="115">
        <v>4.1999999999999997E-3</v>
      </c>
      <c r="L83" s="115">
        <f t="shared" ref="L83:L98" si="3">C83*K83</f>
        <v>4.1999999999999997E-3</v>
      </c>
      <c r="M83" s="114">
        <v>0.5</v>
      </c>
      <c r="N83" s="115">
        <f t="shared" ref="N83:N99" si="4">L83+(M83*L83)</f>
        <v>6.3E-3</v>
      </c>
      <c r="O83" s="115">
        <v>8.3999999999999995E-3</v>
      </c>
      <c r="P83" s="116">
        <v>4.1999999999999997E-3</v>
      </c>
      <c r="Q83" s="115">
        <f t="shared" ref="Q83:Q99" si="5">C83*P83</f>
        <v>4.1999999999999997E-3</v>
      </c>
      <c r="R83" s="114">
        <v>1</v>
      </c>
      <c r="S83" s="115">
        <f t="shared" ref="S83:S100" si="6">Q83+(R83*Q83)</f>
        <v>8.3999999999999995E-3</v>
      </c>
      <c r="T83" s="69" t="s">
        <v>70</v>
      </c>
      <c r="U83" s="69"/>
      <c r="V83" s="69" t="s">
        <v>115</v>
      </c>
      <c r="W83" s="120" t="s">
        <v>86</v>
      </c>
    </row>
    <row r="84" spans="1:23" s="96" customFormat="1">
      <c r="A84" s="164">
        <v>4</v>
      </c>
      <c r="B84" s="143" t="s">
        <v>293</v>
      </c>
      <c r="C84" s="71">
        <v>1</v>
      </c>
      <c r="D84" s="71"/>
      <c r="E84" s="121">
        <v>1</v>
      </c>
      <c r="F84" s="121"/>
      <c r="G84" s="63">
        <v>3.8</v>
      </c>
      <c r="H84" s="63">
        <f t="shared" si="1"/>
        <v>3.8</v>
      </c>
      <c r="I84" s="64"/>
      <c r="J84" s="63"/>
      <c r="K84" s="65"/>
      <c r="L84" s="65"/>
      <c r="M84" s="64"/>
      <c r="N84" s="65"/>
      <c r="O84" s="65"/>
      <c r="P84" s="72"/>
      <c r="Q84" s="65"/>
      <c r="R84" s="64"/>
      <c r="S84" s="65"/>
      <c r="T84" s="121"/>
      <c r="U84" s="121">
        <v>5</v>
      </c>
      <c r="V84" s="121"/>
      <c r="W84" s="122"/>
    </row>
    <row r="85" spans="1:23" s="96" customFormat="1">
      <c r="A85" s="164">
        <v>4</v>
      </c>
      <c r="B85" s="143" t="s">
        <v>294</v>
      </c>
      <c r="C85" s="71">
        <v>1</v>
      </c>
      <c r="D85" s="71"/>
      <c r="E85" s="121">
        <v>1</v>
      </c>
      <c r="F85" s="121"/>
      <c r="G85" s="63">
        <v>3.8</v>
      </c>
      <c r="H85" s="63">
        <f t="shared" si="1"/>
        <v>3.8</v>
      </c>
      <c r="I85" s="64"/>
      <c r="J85" s="63"/>
      <c r="K85" s="65"/>
      <c r="L85" s="65"/>
      <c r="M85" s="64"/>
      <c r="N85" s="65"/>
      <c r="O85" s="65"/>
      <c r="P85" s="72"/>
      <c r="Q85" s="65"/>
      <c r="R85" s="64"/>
      <c r="S85" s="65"/>
      <c r="T85" s="121"/>
      <c r="U85" s="121">
        <v>5</v>
      </c>
      <c r="V85" s="121"/>
      <c r="W85" s="122"/>
    </row>
    <row r="86" spans="1:23">
      <c r="A86" s="166">
        <v>3</v>
      </c>
      <c r="B86" s="144" t="s">
        <v>129</v>
      </c>
      <c r="C86" s="67">
        <v>1</v>
      </c>
      <c r="D86" s="67"/>
      <c r="E86" s="69">
        <v>1</v>
      </c>
      <c r="F86" s="69"/>
      <c r="G86" s="57">
        <f>SUM(H87:H88)</f>
        <v>10</v>
      </c>
      <c r="H86" s="57">
        <f t="shared" si="1"/>
        <v>10</v>
      </c>
      <c r="I86" s="114"/>
      <c r="J86" s="57"/>
      <c r="K86" s="115">
        <v>1.26E-2</v>
      </c>
      <c r="L86" s="115">
        <f t="shared" si="3"/>
        <v>1.26E-2</v>
      </c>
      <c r="M86" s="114">
        <v>0.5</v>
      </c>
      <c r="N86" s="115">
        <f t="shared" si="4"/>
        <v>1.89E-2</v>
      </c>
      <c r="O86" s="115">
        <v>2.52E-2</v>
      </c>
      <c r="P86" s="116">
        <v>1.26E-2</v>
      </c>
      <c r="Q86" s="115">
        <f t="shared" si="5"/>
        <v>1.26E-2</v>
      </c>
      <c r="R86" s="114">
        <v>1</v>
      </c>
      <c r="S86" s="115">
        <f t="shared" si="6"/>
        <v>2.52E-2</v>
      </c>
      <c r="T86" s="69" t="s">
        <v>70</v>
      </c>
      <c r="U86" s="69"/>
      <c r="V86" s="69" t="s">
        <v>106</v>
      </c>
      <c r="W86" s="120" t="s">
        <v>87</v>
      </c>
    </row>
    <row r="87" spans="1:23" s="96" customFormat="1">
      <c r="A87" s="164">
        <v>4</v>
      </c>
      <c r="B87" s="145" t="s">
        <v>295</v>
      </c>
      <c r="C87" s="90">
        <v>1</v>
      </c>
      <c r="D87" s="90"/>
      <c r="E87" s="91">
        <v>1</v>
      </c>
      <c r="F87" s="91"/>
      <c r="G87" s="92">
        <v>5</v>
      </c>
      <c r="H87" s="92">
        <f t="shared" si="1"/>
        <v>5</v>
      </c>
      <c r="I87" s="93"/>
      <c r="J87" s="92"/>
      <c r="K87" s="94"/>
      <c r="L87" s="94"/>
      <c r="M87" s="93"/>
      <c r="N87" s="94"/>
      <c r="O87" s="94"/>
      <c r="P87" s="95"/>
      <c r="Q87" s="94"/>
      <c r="R87" s="93"/>
      <c r="S87" s="94"/>
      <c r="T87" s="91"/>
      <c r="U87" s="91">
        <v>5</v>
      </c>
      <c r="V87" s="91"/>
      <c r="W87" s="97"/>
    </row>
    <row r="88" spans="1:23" s="96" customFormat="1">
      <c r="A88" s="164">
        <v>4</v>
      </c>
      <c r="B88" s="145" t="s">
        <v>296</v>
      </c>
      <c r="C88" s="90">
        <v>1</v>
      </c>
      <c r="D88" s="90"/>
      <c r="E88" s="91">
        <v>1</v>
      </c>
      <c r="F88" s="91"/>
      <c r="G88" s="92">
        <v>5</v>
      </c>
      <c r="H88" s="92">
        <f t="shared" si="1"/>
        <v>5</v>
      </c>
      <c r="I88" s="93"/>
      <c r="J88" s="92"/>
      <c r="K88" s="94"/>
      <c r="L88" s="94"/>
      <c r="M88" s="93"/>
      <c r="N88" s="94"/>
      <c r="O88" s="94"/>
      <c r="P88" s="95"/>
      <c r="Q88" s="94"/>
      <c r="R88" s="93"/>
      <c r="S88" s="94"/>
      <c r="T88" s="91"/>
      <c r="U88" s="91">
        <v>5</v>
      </c>
      <c r="V88" s="91"/>
      <c r="W88" s="97"/>
    </row>
    <row r="89" spans="1:23">
      <c r="A89" s="166">
        <v>3</v>
      </c>
      <c r="B89" s="142" t="s">
        <v>139</v>
      </c>
      <c r="C89" s="67">
        <v>1</v>
      </c>
      <c r="D89" s="67"/>
      <c r="E89" s="69">
        <v>1</v>
      </c>
      <c r="F89" s="69"/>
      <c r="G89" s="57">
        <f>SUM(H90:H92)</f>
        <v>4.08</v>
      </c>
      <c r="H89" s="57">
        <f t="shared" si="1"/>
        <v>4.08</v>
      </c>
      <c r="I89" s="114"/>
      <c r="J89" s="57"/>
      <c r="K89" s="115">
        <v>3.0000000000000001E-3</v>
      </c>
      <c r="L89" s="115">
        <f t="shared" si="3"/>
        <v>3.0000000000000001E-3</v>
      </c>
      <c r="M89" s="114">
        <v>0.5</v>
      </c>
      <c r="N89" s="115">
        <f t="shared" si="4"/>
        <v>4.5000000000000005E-3</v>
      </c>
      <c r="O89" s="115">
        <v>8.9999999999999993E-3</v>
      </c>
      <c r="P89" s="116">
        <v>0.15</v>
      </c>
      <c r="Q89" s="115">
        <f t="shared" si="5"/>
        <v>0.15</v>
      </c>
      <c r="R89" s="114">
        <v>1</v>
      </c>
      <c r="S89" s="115">
        <f t="shared" si="6"/>
        <v>0.3</v>
      </c>
      <c r="T89" s="69" t="s">
        <v>71</v>
      </c>
      <c r="U89" s="69"/>
      <c r="V89" s="69" t="s">
        <v>116</v>
      </c>
      <c r="W89" s="120" t="s">
        <v>88</v>
      </c>
    </row>
    <row r="90" spans="1:23" s="96" customFormat="1">
      <c r="A90" s="164">
        <v>4</v>
      </c>
      <c r="B90" s="143" t="s">
        <v>297</v>
      </c>
      <c r="C90" s="71">
        <v>1</v>
      </c>
      <c r="D90" s="71"/>
      <c r="E90" s="121">
        <v>1</v>
      </c>
      <c r="F90" s="121"/>
      <c r="G90" s="63">
        <v>1.36</v>
      </c>
      <c r="H90" s="63">
        <f t="shared" si="1"/>
        <v>1.36</v>
      </c>
      <c r="I90" s="64"/>
      <c r="J90" s="63"/>
      <c r="K90" s="65"/>
      <c r="L90" s="65"/>
      <c r="M90" s="64"/>
      <c r="N90" s="65"/>
      <c r="O90" s="65"/>
      <c r="P90" s="72"/>
      <c r="Q90" s="65"/>
      <c r="R90" s="64"/>
      <c r="S90" s="65"/>
      <c r="T90" s="121"/>
      <c r="U90" s="121">
        <v>4</v>
      </c>
      <c r="V90" s="121"/>
      <c r="W90" s="122"/>
    </row>
    <row r="91" spans="1:23" s="96" customFormat="1">
      <c r="A91" s="164">
        <v>4</v>
      </c>
      <c r="B91" s="143" t="s">
        <v>298</v>
      </c>
      <c r="C91" s="71">
        <v>1</v>
      </c>
      <c r="D91" s="71"/>
      <c r="E91" s="121">
        <v>1</v>
      </c>
      <c r="F91" s="121"/>
      <c r="G91" s="63">
        <v>1.36</v>
      </c>
      <c r="H91" s="63">
        <f t="shared" si="1"/>
        <v>1.36</v>
      </c>
      <c r="I91" s="64"/>
      <c r="J91" s="63"/>
      <c r="K91" s="65"/>
      <c r="L91" s="65"/>
      <c r="M91" s="64"/>
      <c r="N91" s="65"/>
      <c r="O91" s="65"/>
      <c r="P91" s="72"/>
      <c r="Q91" s="65"/>
      <c r="R91" s="64"/>
      <c r="S91" s="65"/>
      <c r="T91" s="121"/>
      <c r="U91" s="121">
        <v>4</v>
      </c>
      <c r="V91" s="121"/>
      <c r="W91" s="122"/>
    </row>
    <row r="92" spans="1:23" s="96" customFormat="1">
      <c r="A92" s="164">
        <v>4</v>
      </c>
      <c r="B92" s="143" t="s">
        <v>299</v>
      </c>
      <c r="C92" s="71">
        <v>1</v>
      </c>
      <c r="D92" s="71"/>
      <c r="E92" s="121">
        <v>1</v>
      </c>
      <c r="F92" s="121"/>
      <c r="G92" s="63">
        <v>1.36</v>
      </c>
      <c r="H92" s="63">
        <f t="shared" si="1"/>
        <v>1.36</v>
      </c>
      <c r="I92" s="64"/>
      <c r="J92" s="63"/>
      <c r="K92" s="65"/>
      <c r="L92" s="65"/>
      <c r="M92" s="64"/>
      <c r="N92" s="65"/>
      <c r="O92" s="65"/>
      <c r="P92" s="72"/>
      <c r="Q92" s="65"/>
      <c r="R92" s="64"/>
      <c r="S92" s="65"/>
      <c r="T92" s="121"/>
      <c r="U92" s="121">
        <v>4</v>
      </c>
      <c r="V92" s="121"/>
      <c r="W92" s="122"/>
    </row>
    <row r="93" spans="1:23">
      <c r="A93" s="166">
        <v>3</v>
      </c>
      <c r="B93" s="142" t="s">
        <v>138</v>
      </c>
      <c r="C93" s="67">
        <v>1</v>
      </c>
      <c r="D93" s="67"/>
      <c r="E93" s="69">
        <v>1</v>
      </c>
      <c r="F93" s="69"/>
      <c r="G93" s="57">
        <v>1.36</v>
      </c>
      <c r="H93" s="57">
        <f t="shared" si="1"/>
        <v>1.36</v>
      </c>
      <c r="I93" s="114"/>
      <c r="J93" s="57"/>
      <c r="K93" s="115">
        <v>3.0000000000000001E-3</v>
      </c>
      <c r="L93" s="115">
        <f t="shared" si="3"/>
        <v>3.0000000000000001E-3</v>
      </c>
      <c r="M93" s="114">
        <v>0.5</v>
      </c>
      <c r="N93" s="115">
        <f t="shared" si="4"/>
        <v>4.5000000000000005E-3</v>
      </c>
      <c r="O93" s="115">
        <v>3.0000000000000001E-3</v>
      </c>
      <c r="P93" s="116">
        <v>0.15</v>
      </c>
      <c r="Q93" s="115">
        <f t="shared" si="5"/>
        <v>0.15</v>
      </c>
      <c r="R93" s="114">
        <v>1</v>
      </c>
      <c r="S93" s="115">
        <f t="shared" si="6"/>
        <v>0.3</v>
      </c>
      <c r="T93" s="69" t="s">
        <v>72</v>
      </c>
      <c r="U93" s="69">
        <v>4</v>
      </c>
      <c r="V93" s="69" t="s">
        <v>117</v>
      </c>
      <c r="W93" s="120" t="s">
        <v>39</v>
      </c>
    </row>
    <row r="94" spans="1:23">
      <c r="A94" s="166">
        <v>3</v>
      </c>
      <c r="B94" s="142" t="s">
        <v>140</v>
      </c>
      <c r="C94" s="67">
        <v>1</v>
      </c>
      <c r="D94" s="67"/>
      <c r="E94" s="69">
        <v>1</v>
      </c>
      <c r="F94" s="69"/>
      <c r="G94" s="57">
        <f>SUM(H95:H96)</f>
        <v>2.72</v>
      </c>
      <c r="H94" s="57">
        <f t="shared" si="1"/>
        <v>2.72</v>
      </c>
      <c r="I94" s="114"/>
      <c r="J94" s="57"/>
      <c r="K94" s="115">
        <v>2E-3</v>
      </c>
      <c r="L94" s="115">
        <f t="shared" si="3"/>
        <v>2E-3</v>
      </c>
      <c r="M94" s="114">
        <v>0.5</v>
      </c>
      <c r="N94" s="115">
        <f t="shared" si="4"/>
        <v>3.0000000000000001E-3</v>
      </c>
      <c r="O94" s="115">
        <v>4.0000000000000001E-3</v>
      </c>
      <c r="P94" s="116">
        <v>0.15</v>
      </c>
      <c r="Q94" s="115">
        <f t="shared" si="5"/>
        <v>0.15</v>
      </c>
      <c r="R94" s="114">
        <v>1</v>
      </c>
      <c r="S94" s="115">
        <f t="shared" si="6"/>
        <v>0.3</v>
      </c>
      <c r="T94" s="69" t="s">
        <v>72</v>
      </c>
      <c r="U94" s="69"/>
      <c r="V94" s="69" t="s">
        <v>118</v>
      </c>
      <c r="W94" s="120" t="s">
        <v>89</v>
      </c>
    </row>
    <row r="95" spans="1:23" s="96" customFormat="1">
      <c r="A95" s="164">
        <v>4</v>
      </c>
      <c r="B95" s="143" t="s">
        <v>286</v>
      </c>
      <c r="C95" s="71">
        <v>1</v>
      </c>
      <c r="D95" s="71"/>
      <c r="E95" s="121">
        <v>1</v>
      </c>
      <c r="F95" s="121"/>
      <c r="G95" s="63">
        <v>1.36</v>
      </c>
      <c r="H95" s="63">
        <f t="shared" si="1"/>
        <v>1.36</v>
      </c>
      <c r="I95" s="64"/>
      <c r="J95" s="63"/>
      <c r="K95" s="65"/>
      <c r="L95" s="65"/>
      <c r="M95" s="64"/>
      <c r="N95" s="65"/>
      <c r="O95" s="65"/>
      <c r="P95" s="72"/>
      <c r="Q95" s="65"/>
      <c r="R95" s="64"/>
      <c r="S95" s="65"/>
      <c r="T95" s="121"/>
      <c r="U95" s="121">
        <v>4</v>
      </c>
      <c r="V95" s="121"/>
      <c r="W95" s="122"/>
    </row>
    <row r="96" spans="1:23" s="96" customFormat="1">
      <c r="A96" s="164">
        <v>4</v>
      </c>
      <c r="B96" s="143" t="s">
        <v>287</v>
      </c>
      <c r="C96" s="71">
        <v>1</v>
      </c>
      <c r="D96" s="71"/>
      <c r="E96" s="121">
        <v>1</v>
      </c>
      <c r="F96" s="121"/>
      <c r="G96" s="63">
        <v>1.36</v>
      </c>
      <c r="H96" s="63">
        <f t="shared" si="1"/>
        <v>1.36</v>
      </c>
      <c r="I96" s="64"/>
      <c r="J96" s="63"/>
      <c r="K96" s="65"/>
      <c r="L96" s="65"/>
      <c r="M96" s="64"/>
      <c r="N96" s="65"/>
      <c r="O96" s="65"/>
      <c r="P96" s="72"/>
      <c r="Q96" s="65"/>
      <c r="R96" s="64"/>
      <c r="S96" s="65"/>
      <c r="T96" s="121"/>
      <c r="U96" s="121">
        <v>4</v>
      </c>
      <c r="V96" s="121"/>
      <c r="W96" s="122"/>
    </row>
    <row r="97" spans="1:23" s="96" customFormat="1">
      <c r="A97" s="166">
        <v>3</v>
      </c>
      <c r="B97" s="146" t="s">
        <v>46</v>
      </c>
      <c r="C97" s="67">
        <v>1</v>
      </c>
      <c r="D97" s="67"/>
      <c r="E97" s="69">
        <v>1</v>
      </c>
      <c r="F97" s="69"/>
      <c r="G97" s="57">
        <f>SUM(H98:H100)</f>
        <v>22</v>
      </c>
      <c r="H97" s="57">
        <f>C97*G97</f>
        <v>22</v>
      </c>
      <c r="I97" s="114"/>
      <c r="J97" s="57"/>
      <c r="K97" s="115"/>
      <c r="L97" s="115"/>
      <c r="M97" s="114"/>
      <c r="N97" s="115"/>
      <c r="O97" s="115"/>
      <c r="P97" s="116"/>
      <c r="Q97" s="115"/>
      <c r="R97" s="114"/>
      <c r="S97" s="115"/>
      <c r="T97" s="69"/>
      <c r="U97" s="69"/>
      <c r="V97" s="69"/>
      <c r="W97" s="120"/>
    </row>
    <row r="98" spans="1:23" ht="40">
      <c r="A98" s="163">
        <v>4</v>
      </c>
      <c r="B98" s="147" t="s">
        <v>0</v>
      </c>
      <c r="C98" s="71">
        <v>1</v>
      </c>
      <c r="D98" s="71"/>
      <c r="E98" s="62">
        <v>1</v>
      </c>
      <c r="F98" s="62"/>
      <c r="G98" s="63">
        <v>18</v>
      </c>
      <c r="H98" s="63">
        <f t="shared" si="1"/>
        <v>18</v>
      </c>
      <c r="I98" s="64"/>
      <c r="J98" s="63"/>
      <c r="K98" s="65">
        <v>20</v>
      </c>
      <c r="L98" s="65">
        <f t="shared" si="3"/>
        <v>20</v>
      </c>
      <c r="M98" s="64">
        <v>0.2</v>
      </c>
      <c r="N98" s="65">
        <f t="shared" si="4"/>
        <v>24</v>
      </c>
      <c r="O98" s="65">
        <v>20</v>
      </c>
      <c r="P98" s="72">
        <v>20</v>
      </c>
      <c r="Q98" s="65">
        <f t="shared" si="5"/>
        <v>20</v>
      </c>
      <c r="R98" s="64">
        <v>0.5</v>
      </c>
      <c r="S98" s="65">
        <f t="shared" si="6"/>
        <v>30</v>
      </c>
      <c r="T98" s="62" t="s">
        <v>77</v>
      </c>
      <c r="U98" s="62">
        <v>5</v>
      </c>
      <c r="V98" s="62" t="s">
        <v>83</v>
      </c>
      <c r="W98" s="74" t="s">
        <v>87</v>
      </c>
    </row>
    <row r="99" spans="1:23" ht="19" customHeight="1">
      <c r="A99" s="61">
        <v>4</v>
      </c>
      <c r="B99" s="148" t="s">
        <v>38</v>
      </c>
      <c r="C99" s="62">
        <v>1</v>
      </c>
      <c r="D99" s="62"/>
      <c r="E99" s="62">
        <v>1</v>
      </c>
      <c r="F99" s="62"/>
      <c r="G99" s="77">
        <v>2</v>
      </c>
      <c r="H99" s="77">
        <v>2</v>
      </c>
      <c r="I99" s="78"/>
      <c r="J99" s="77"/>
      <c r="K99" s="79">
        <v>10</v>
      </c>
      <c r="L99" s="79">
        <v>10</v>
      </c>
      <c r="M99" s="78">
        <v>0.2</v>
      </c>
      <c r="N99" s="65">
        <f t="shared" si="4"/>
        <v>12</v>
      </c>
      <c r="O99" s="79">
        <v>10</v>
      </c>
      <c r="P99" s="80">
        <v>40</v>
      </c>
      <c r="Q99" s="65">
        <f t="shared" si="5"/>
        <v>40</v>
      </c>
      <c r="R99" s="78">
        <v>0.5</v>
      </c>
      <c r="S99" s="65">
        <f t="shared" si="6"/>
        <v>60</v>
      </c>
      <c r="T99" s="62" t="s">
        <v>78</v>
      </c>
      <c r="U99" s="62">
        <v>5</v>
      </c>
      <c r="V99" s="62" t="s">
        <v>80</v>
      </c>
      <c r="W99" s="74" t="s">
        <v>87</v>
      </c>
    </row>
    <row r="100" spans="1:23" ht="19" customHeight="1">
      <c r="A100" s="163">
        <v>4</v>
      </c>
      <c r="B100" s="147" t="s">
        <v>37</v>
      </c>
      <c r="C100" s="71">
        <v>1</v>
      </c>
      <c r="D100" s="71"/>
      <c r="E100" s="62">
        <v>1</v>
      </c>
      <c r="F100" s="62"/>
      <c r="G100" s="63">
        <v>2</v>
      </c>
      <c r="H100" s="63">
        <f>C100*G100</f>
        <v>2</v>
      </c>
      <c r="I100" s="64"/>
      <c r="J100" s="63"/>
      <c r="K100" s="65">
        <v>16</v>
      </c>
      <c r="L100" s="65">
        <f>C100*K100</f>
        <v>16</v>
      </c>
      <c r="M100" s="64">
        <v>0.2</v>
      </c>
      <c r="N100" s="65">
        <f t="shared" ref="N100" si="7">L100+(M100*L100)</f>
        <v>19.2</v>
      </c>
      <c r="O100" s="65">
        <v>16</v>
      </c>
      <c r="P100" s="72">
        <v>60</v>
      </c>
      <c r="Q100" s="65">
        <f>C100*P100</f>
        <v>60</v>
      </c>
      <c r="R100" s="64">
        <v>0.5</v>
      </c>
      <c r="S100" s="65">
        <f t="shared" si="6"/>
        <v>90</v>
      </c>
      <c r="T100" s="62" t="s">
        <v>78</v>
      </c>
      <c r="U100" s="62">
        <v>5</v>
      </c>
      <c r="V100" s="62" t="s">
        <v>80</v>
      </c>
      <c r="W100" s="74" t="s">
        <v>87</v>
      </c>
    </row>
    <row r="101" spans="1:23" s="111" customFormat="1">
      <c r="A101" s="168">
        <v>2</v>
      </c>
      <c r="B101" s="141" t="s">
        <v>47</v>
      </c>
      <c r="C101" s="106">
        <v>1</v>
      </c>
      <c r="D101" s="106"/>
      <c r="E101" s="106">
        <v>1</v>
      </c>
      <c r="F101" s="112"/>
      <c r="G101" s="104">
        <f>H102+H113+H118+H123+H128+H133+H134+H137+H140+H143+H144+H145</f>
        <v>62.230000000000004</v>
      </c>
      <c r="H101" s="123">
        <f>C101*G101</f>
        <v>62.230000000000004</v>
      </c>
      <c r="I101" s="107"/>
      <c r="J101" s="104"/>
      <c r="K101" s="108"/>
      <c r="L101" s="108">
        <f>SUM(L102:L148)</f>
        <v>36.017600000000002</v>
      </c>
      <c r="M101" s="107"/>
      <c r="N101" s="108">
        <f>SUM(N102:N148)</f>
        <v>43.226399999999998</v>
      </c>
      <c r="O101" s="108">
        <f>SUM(O102:O148)</f>
        <v>36.030200000000001</v>
      </c>
      <c r="P101" s="109"/>
      <c r="Q101" s="108">
        <f>SUM(Q102:Q148)</f>
        <v>110.384</v>
      </c>
      <c r="R101" s="107"/>
      <c r="S101" s="108">
        <f>SUM(S102:S148)</f>
        <v>165.768</v>
      </c>
      <c r="T101" s="104"/>
      <c r="U101" s="104"/>
      <c r="V101" s="104" t="s">
        <v>119</v>
      </c>
      <c r="W101" s="110"/>
    </row>
    <row r="102" spans="1:23">
      <c r="A102" s="166">
        <v>3</v>
      </c>
      <c r="B102" s="142" t="s">
        <v>141</v>
      </c>
      <c r="C102" s="68">
        <v>1</v>
      </c>
      <c r="D102" s="68"/>
      <c r="E102" s="56">
        <v>1</v>
      </c>
      <c r="F102" s="56"/>
      <c r="G102" s="58">
        <f>SUM(H103:H112)</f>
        <v>10.15</v>
      </c>
      <c r="H102" s="58">
        <f>C102*G102</f>
        <v>10.15</v>
      </c>
      <c r="I102" s="59"/>
      <c r="J102" s="58"/>
      <c r="K102" s="60"/>
      <c r="L102" s="60"/>
      <c r="M102" s="59"/>
      <c r="N102" s="60"/>
      <c r="O102" s="60"/>
      <c r="P102" s="70"/>
      <c r="Q102" s="60"/>
      <c r="R102" s="59"/>
      <c r="S102" s="60"/>
      <c r="T102" s="56" t="s">
        <v>78</v>
      </c>
      <c r="U102" s="56"/>
      <c r="V102" s="56" t="s">
        <v>109</v>
      </c>
      <c r="W102" s="73" t="s">
        <v>40</v>
      </c>
    </row>
    <row r="103" spans="1:23" s="96" customFormat="1">
      <c r="A103" s="164">
        <v>4</v>
      </c>
      <c r="B103" s="149" t="s">
        <v>21</v>
      </c>
      <c r="C103" s="90">
        <v>1</v>
      </c>
      <c r="D103" s="90"/>
      <c r="E103" s="91">
        <v>1</v>
      </c>
      <c r="F103" s="91"/>
      <c r="G103" s="92">
        <v>1.56</v>
      </c>
      <c r="H103" s="63">
        <f t="shared" ref="H103" si="8">C103*G103</f>
        <v>1.56</v>
      </c>
      <c r="I103" s="93"/>
      <c r="J103" s="92"/>
      <c r="K103" s="94"/>
      <c r="L103" s="94"/>
      <c r="M103" s="93"/>
      <c r="N103" s="94"/>
      <c r="O103" s="94"/>
      <c r="P103" s="95"/>
      <c r="Q103" s="94"/>
      <c r="R103" s="93"/>
      <c r="S103" s="94"/>
      <c r="T103" s="91"/>
      <c r="U103" s="91">
        <v>5</v>
      </c>
      <c r="V103" s="91"/>
      <c r="W103" s="97" t="s">
        <v>10</v>
      </c>
    </row>
    <row r="104" spans="1:23" s="96" customFormat="1">
      <c r="A104" s="164">
        <v>4</v>
      </c>
      <c r="B104" s="150" t="s">
        <v>23</v>
      </c>
      <c r="C104" s="90">
        <v>1</v>
      </c>
      <c r="D104" s="90"/>
      <c r="E104" s="91">
        <v>1</v>
      </c>
      <c r="F104" s="91"/>
      <c r="G104" s="92">
        <v>0.6</v>
      </c>
      <c r="H104" s="63">
        <v>0.6</v>
      </c>
      <c r="I104" s="93"/>
      <c r="J104" s="92"/>
      <c r="K104" s="94"/>
      <c r="L104" s="94"/>
      <c r="M104" s="93"/>
      <c r="N104" s="94"/>
      <c r="O104" s="94"/>
      <c r="P104" s="95"/>
      <c r="Q104" s="94"/>
      <c r="R104" s="93"/>
      <c r="S104" s="94"/>
      <c r="T104" s="91"/>
      <c r="U104" s="91">
        <v>5</v>
      </c>
      <c r="V104" s="91"/>
      <c r="W104" s="97" t="s">
        <v>22</v>
      </c>
    </row>
    <row r="105" spans="1:23" s="96" customFormat="1">
      <c r="A105" s="164">
        <v>4</v>
      </c>
      <c r="B105" s="150" t="s">
        <v>12</v>
      </c>
      <c r="C105" s="90">
        <v>1</v>
      </c>
      <c r="D105" s="90"/>
      <c r="E105" s="91">
        <v>1</v>
      </c>
      <c r="F105" s="91"/>
      <c r="G105" s="92">
        <v>0.27</v>
      </c>
      <c r="H105" s="63">
        <v>0.27</v>
      </c>
      <c r="I105" s="93"/>
      <c r="J105" s="92"/>
      <c r="K105" s="94"/>
      <c r="L105" s="94"/>
      <c r="M105" s="93"/>
      <c r="N105" s="94"/>
      <c r="O105" s="94"/>
      <c r="P105" s="95"/>
      <c r="Q105" s="94"/>
      <c r="R105" s="93"/>
      <c r="S105" s="94"/>
      <c r="T105" s="91"/>
      <c r="U105" s="91">
        <v>5</v>
      </c>
      <c r="V105" s="91"/>
      <c r="W105" s="97" t="s">
        <v>11</v>
      </c>
    </row>
    <row r="106" spans="1:23" s="96" customFormat="1">
      <c r="A106" s="164">
        <v>4</v>
      </c>
      <c r="B106" s="150" t="s">
        <v>3</v>
      </c>
      <c r="C106" s="90">
        <v>1</v>
      </c>
      <c r="D106" s="90"/>
      <c r="E106" s="91">
        <v>1</v>
      </c>
      <c r="F106" s="91"/>
      <c r="G106" s="92">
        <v>0.12</v>
      </c>
      <c r="H106" s="63">
        <v>0.12</v>
      </c>
      <c r="I106" s="93"/>
      <c r="J106" s="92"/>
      <c r="K106" s="94"/>
      <c r="L106" s="94"/>
      <c r="M106" s="93"/>
      <c r="N106" s="94"/>
      <c r="O106" s="94"/>
      <c r="P106" s="95"/>
      <c r="Q106" s="94"/>
      <c r="R106" s="93"/>
      <c r="S106" s="94"/>
      <c r="T106" s="91"/>
      <c r="U106" s="91">
        <v>5</v>
      </c>
      <c r="V106" s="91"/>
      <c r="W106" s="97" t="s">
        <v>2</v>
      </c>
    </row>
    <row r="107" spans="1:23" s="96" customFormat="1">
      <c r="A107" s="164">
        <v>4</v>
      </c>
      <c r="B107" s="150" t="s">
        <v>5</v>
      </c>
      <c r="C107" s="90">
        <v>1</v>
      </c>
      <c r="D107" s="90"/>
      <c r="E107" s="91">
        <v>1</v>
      </c>
      <c r="F107" s="91"/>
      <c r="G107" s="92">
        <v>0.06</v>
      </c>
      <c r="H107" s="63">
        <v>0.06</v>
      </c>
      <c r="I107" s="93"/>
      <c r="J107" s="92"/>
      <c r="K107" s="94"/>
      <c r="L107" s="94"/>
      <c r="M107" s="93"/>
      <c r="N107" s="94"/>
      <c r="O107" s="94"/>
      <c r="P107" s="95"/>
      <c r="Q107" s="94"/>
      <c r="R107" s="93"/>
      <c r="S107" s="94"/>
      <c r="T107" s="91"/>
      <c r="U107" s="91">
        <v>5</v>
      </c>
      <c r="V107" s="91"/>
      <c r="W107" s="97" t="s">
        <v>4</v>
      </c>
    </row>
    <row r="108" spans="1:23" s="96" customFormat="1">
      <c r="A108" s="164">
        <v>4</v>
      </c>
      <c r="B108" s="150" t="s">
        <v>1</v>
      </c>
      <c r="C108" s="90">
        <v>1</v>
      </c>
      <c r="D108" s="90"/>
      <c r="E108" s="91">
        <v>1</v>
      </c>
      <c r="F108" s="91"/>
      <c r="G108" s="92">
        <v>0.12</v>
      </c>
      <c r="H108" s="63">
        <v>0.12</v>
      </c>
      <c r="I108" s="93"/>
      <c r="J108" s="92"/>
      <c r="K108" s="94"/>
      <c r="L108" s="94"/>
      <c r="M108" s="93"/>
      <c r="N108" s="94"/>
      <c r="O108" s="94"/>
      <c r="P108" s="95"/>
      <c r="Q108" s="94"/>
      <c r="R108" s="93"/>
      <c r="S108" s="94"/>
      <c r="T108" s="91"/>
      <c r="U108" s="91">
        <v>5</v>
      </c>
      <c r="V108" s="91"/>
      <c r="W108" s="97" t="s">
        <v>61</v>
      </c>
    </row>
    <row r="109" spans="1:23" s="96" customFormat="1">
      <c r="A109" s="164">
        <v>4</v>
      </c>
      <c r="B109" s="150" t="s">
        <v>7</v>
      </c>
      <c r="C109" s="90">
        <v>1</v>
      </c>
      <c r="D109" s="90"/>
      <c r="E109" s="91">
        <v>1</v>
      </c>
      <c r="F109" s="91"/>
      <c r="G109" s="92">
        <v>0.06</v>
      </c>
      <c r="H109" s="63">
        <v>0.06</v>
      </c>
      <c r="I109" s="93"/>
      <c r="J109" s="92"/>
      <c r="K109" s="94"/>
      <c r="L109" s="94"/>
      <c r="M109" s="93"/>
      <c r="N109" s="94"/>
      <c r="O109" s="94"/>
      <c r="P109" s="95"/>
      <c r="Q109" s="94"/>
      <c r="R109" s="93"/>
      <c r="S109" s="94"/>
      <c r="T109" s="91"/>
      <c r="U109" s="91">
        <v>5</v>
      </c>
      <c r="V109" s="91"/>
      <c r="W109" s="97" t="s">
        <v>6</v>
      </c>
    </row>
    <row r="110" spans="1:23" s="96" customFormat="1">
      <c r="A110" s="164">
        <v>4</v>
      </c>
      <c r="B110" s="150" t="s">
        <v>9</v>
      </c>
      <c r="C110" s="90">
        <v>1</v>
      </c>
      <c r="D110" s="90"/>
      <c r="E110" s="91">
        <v>1</v>
      </c>
      <c r="F110" s="91"/>
      <c r="G110" s="92">
        <v>0.06</v>
      </c>
      <c r="H110" s="63">
        <v>0.06</v>
      </c>
      <c r="I110" s="93"/>
      <c r="J110" s="92"/>
      <c r="K110" s="94"/>
      <c r="L110" s="94"/>
      <c r="M110" s="93"/>
      <c r="N110" s="94"/>
      <c r="O110" s="94"/>
      <c r="P110" s="95"/>
      <c r="Q110" s="94"/>
      <c r="R110" s="93"/>
      <c r="S110" s="94"/>
      <c r="T110" s="91"/>
      <c r="U110" s="91">
        <v>5</v>
      </c>
      <c r="V110" s="91"/>
      <c r="W110" s="97" t="s">
        <v>8</v>
      </c>
    </row>
    <row r="111" spans="1:23">
      <c r="A111" s="163">
        <v>4</v>
      </c>
      <c r="B111" s="143" t="s">
        <v>159</v>
      </c>
      <c r="C111" s="71">
        <v>1</v>
      </c>
      <c r="D111" s="71"/>
      <c r="E111" s="121">
        <v>1</v>
      </c>
      <c r="F111" s="121"/>
      <c r="G111" s="63">
        <v>1.3</v>
      </c>
      <c r="H111" s="63">
        <f>C111*G111</f>
        <v>1.3</v>
      </c>
      <c r="I111" s="64"/>
      <c r="J111" s="63"/>
      <c r="K111" s="65">
        <v>0</v>
      </c>
      <c r="L111" s="65">
        <f>C111*K111</f>
        <v>0</v>
      </c>
      <c r="M111" s="64">
        <v>0.5</v>
      </c>
      <c r="N111" s="65">
        <f>L111+(M111*L111)</f>
        <v>0</v>
      </c>
      <c r="O111" s="65">
        <v>0</v>
      </c>
      <c r="P111" s="72">
        <v>0</v>
      </c>
      <c r="Q111" s="65">
        <f>C111*P111</f>
        <v>0</v>
      </c>
      <c r="R111" s="64">
        <v>1</v>
      </c>
      <c r="S111" s="65">
        <f>Q111+(R111*Q111)</f>
        <v>0</v>
      </c>
      <c r="T111" s="121" t="s">
        <v>97</v>
      </c>
      <c r="U111" s="121">
        <v>5</v>
      </c>
      <c r="V111" s="121" t="s">
        <v>104</v>
      </c>
      <c r="W111" s="122" t="s">
        <v>57</v>
      </c>
    </row>
    <row r="112" spans="1:23">
      <c r="A112" s="163">
        <v>4</v>
      </c>
      <c r="B112" s="143" t="s">
        <v>160</v>
      </c>
      <c r="C112" s="71">
        <v>1</v>
      </c>
      <c r="D112" s="71"/>
      <c r="E112" s="121">
        <v>1</v>
      </c>
      <c r="F112" s="121"/>
      <c r="G112" s="63">
        <v>6</v>
      </c>
      <c r="H112" s="63">
        <f>C112*G112</f>
        <v>6</v>
      </c>
      <c r="I112" s="64"/>
      <c r="J112" s="63"/>
      <c r="K112" s="65">
        <v>0</v>
      </c>
      <c r="L112" s="65">
        <f>C112*K112</f>
        <v>0</v>
      </c>
      <c r="M112" s="64">
        <v>0.5</v>
      </c>
      <c r="N112" s="65">
        <f>L112+(M112*L112)</f>
        <v>0</v>
      </c>
      <c r="O112" s="65">
        <v>0</v>
      </c>
      <c r="P112" s="72">
        <v>0</v>
      </c>
      <c r="Q112" s="65">
        <f>C112*P112</f>
        <v>0</v>
      </c>
      <c r="R112" s="64">
        <v>1</v>
      </c>
      <c r="S112" s="65">
        <f>Q112+(R112*Q112)</f>
        <v>0</v>
      </c>
      <c r="T112" s="121" t="s">
        <v>97</v>
      </c>
      <c r="U112" s="121">
        <v>4</v>
      </c>
      <c r="V112" s="121" t="s">
        <v>105</v>
      </c>
      <c r="W112" s="122" t="s">
        <v>58</v>
      </c>
    </row>
    <row r="113" spans="1:23">
      <c r="A113" s="166">
        <v>3</v>
      </c>
      <c r="B113" s="142" t="s">
        <v>137</v>
      </c>
      <c r="C113" s="68">
        <v>1</v>
      </c>
      <c r="D113" s="68"/>
      <c r="E113" s="56">
        <v>1</v>
      </c>
      <c r="F113" s="56"/>
      <c r="G113" s="58">
        <f>SUM(H114:H117)</f>
        <v>0.25</v>
      </c>
      <c r="H113" s="58">
        <f>C113*G113</f>
        <v>0.25</v>
      </c>
      <c r="I113" s="59"/>
      <c r="J113" s="58"/>
      <c r="K113" s="60"/>
      <c r="L113" s="60"/>
      <c r="M113" s="59"/>
      <c r="N113" s="60"/>
      <c r="O113" s="60"/>
      <c r="P113" s="70"/>
      <c r="Q113" s="60"/>
      <c r="R113" s="59"/>
      <c r="S113" s="60"/>
      <c r="T113" s="56" t="s">
        <v>78</v>
      </c>
      <c r="U113" s="56"/>
      <c r="V113" s="56" t="s">
        <v>110</v>
      </c>
      <c r="W113" s="73" t="s">
        <v>90</v>
      </c>
    </row>
    <row r="114" spans="1:23" s="96" customFormat="1">
      <c r="A114" s="164">
        <v>4</v>
      </c>
      <c r="B114" s="149" t="s">
        <v>307</v>
      </c>
      <c r="C114" s="90">
        <v>1</v>
      </c>
      <c r="D114" s="90"/>
      <c r="E114" s="91">
        <v>1</v>
      </c>
      <c r="F114" s="91"/>
      <c r="G114" s="92">
        <v>6.25E-2</v>
      </c>
      <c r="H114" s="63">
        <f t="shared" ref="H114:H117" si="9">C114*G114</f>
        <v>6.25E-2</v>
      </c>
      <c r="I114" s="93"/>
      <c r="J114" s="92"/>
      <c r="K114" s="94"/>
      <c r="L114" s="94"/>
      <c r="M114" s="93"/>
      <c r="N114" s="94"/>
      <c r="O114" s="94"/>
      <c r="P114" s="95"/>
      <c r="Q114" s="94"/>
      <c r="R114" s="93"/>
      <c r="S114" s="94"/>
      <c r="T114" s="91"/>
      <c r="U114" s="91">
        <v>5</v>
      </c>
      <c r="V114" s="91"/>
      <c r="W114" s="97" t="s">
        <v>41</v>
      </c>
    </row>
    <row r="115" spans="1:23" s="96" customFormat="1">
      <c r="A115" s="164">
        <v>4</v>
      </c>
      <c r="B115" s="149" t="s">
        <v>308</v>
      </c>
      <c r="C115" s="90">
        <v>1</v>
      </c>
      <c r="D115" s="90"/>
      <c r="E115" s="91">
        <v>1</v>
      </c>
      <c r="F115" s="91"/>
      <c r="G115" s="92">
        <v>6.25E-2</v>
      </c>
      <c r="H115" s="63">
        <f t="shared" si="9"/>
        <v>6.25E-2</v>
      </c>
      <c r="I115" s="93"/>
      <c r="J115" s="92"/>
      <c r="K115" s="94"/>
      <c r="L115" s="94"/>
      <c r="M115" s="93"/>
      <c r="N115" s="94"/>
      <c r="O115" s="94"/>
      <c r="P115" s="95"/>
      <c r="Q115" s="94"/>
      <c r="R115" s="93"/>
      <c r="S115" s="94"/>
      <c r="T115" s="91"/>
      <c r="U115" s="91">
        <v>5</v>
      </c>
      <c r="V115" s="91"/>
      <c r="W115" s="97" t="s">
        <v>42</v>
      </c>
    </row>
    <row r="116" spans="1:23" s="96" customFormat="1">
      <c r="A116" s="164">
        <v>4</v>
      </c>
      <c r="B116" s="149" t="s">
        <v>309</v>
      </c>
      <c r="C116" s="90">
        <v>1</v>
      </c>
      <c r="D116" s="90"/>
      <c r="E116" s="91">
        <v>1</v>
      </c>
      <c r="F116" s="91"/>
      <c r="G116" s="92">
        <v>6.25E-2</v>
      </c>
      <c r="H116" s="63">
        <f t="shared" si="9"/>
        <v>6.25E-2</v>
      </c>
      <c r="I116" s="93"/>
      <c r="J116" s="92"/>
      <c r="K116" s="94"/>
      <c r="L116" s="94"/>
      <c r="M116" s="93"/>
      <c r="N116" s="94"/>
      <c r="O116" s="94"/>
      <c r="P116" s="95"/>
      <c r="Q116" s="94"/>
      <c r="R116" s="93"/>
      <c r="S116" s="94"/>
      <c r="T116" s="91"/>
      <c r="U116" s="91">
        <v>5</v>
      </c>
      <c r="V116" s="91"/>
      <c r="W116" s="97" t="s">
        <v>43</v>
      </c>
    </row>
    <row r="117" spans="1:23" s="96" customFormat="1">
      <c r="A117" s="164">
        <v>4</v>
      </c>
      <c r="B117" s="149" t="s">
        <v>310</v>
      </c>
      <c r="C117" s="90">
        <v>1</v>
      </c>
      <c r="D117" s="90"/>
      <c r="E117" s="91">
        <v>1</v>
      </c>
      <c r="F117" s="91"/>
      <c r="G117" s="92">
        <v>6.25E-2</v>
      </c>
      <c r="H117" s="63">
        <f t="shared" si="9"/>
        <v>6.25E-2</v>
      </c>
      <c r="I117" s="93"/>
      <c r="J117" s="92"/>
      <c r="K117" s="94"/>
      <c r="L117" s="94"/>
      <c r="M117" s="93"/>
      <c r="N117" s="94"/>
      <c r="O117" s="94"/>
      <c r="P117" s="95"/>
      <c r="Q117" s="94"/>
      <c r="R117" s="93"/>
      <c r="S117" s="94"/>
      <c r="T117" s="91"/>
      <c r="U117" s="91">
        <v>5</v>
      </c>
      <c r="V117" s="91"/>
      <c r="W117" s="97" t="s">
        <v>44</v>
      </c>
    </row>
    <row r="118" spans="1:23">
      <c r="A118" s="166">
        <v>3</v>
      </c>
      <c r="B118" s="142" t="s">
        <v>142</v>
      </c>
      <c r="C118" s="67">
        <v>1</v>
      </c>
      <c r="D118" s="67"/>
      <c r="E118" s="69">
        <v>1</v>
      </c>
      <c r="F118" s="69"/>
      <c r="G118" s="57">
        <f>SUM(H119:H122)</f>
        <v>0.8</v>
      </c>
      <c r="H118" s="57">
        <f>C118*G118</f>
        <v>0.8</v>
      </c>
      <c r="I118" s="114"/>
      <c r="J118" s="57"/>
      <c r="K118" s="115"/>
      <c r="L118" s="115"/>
      <c r="M118" s="114"/>
      <c r="N118" s="115"/>
      <c r="O118" s="115"/>
      <c r="P118" s="116"/>
      <c r="Q118" s="115"/>
      <c r="R118" s="114"/>
      <c r="S118" s="115"/>
      <c r="T118" s="69" t="s">
        <v>75</v>
      </c>
      <c r="U118" s="69"/>
      <c r="V118" s="69" t="s">
        <v>111</v>
      </c>
      <c r="W118" s="120" t="s">
        <v>90</v>
      </c>
    </row>
    <row r="119" spans="1:23">
      <c r="A119" s="163">
        <v>4</v>
      </c>
      <c r="B119" s="143" t="s">
        <v>25</v>
      </c>
      <c r="C119" s="71">
        <v>1</v>
      </c>
      <c r="D119" s="71"/>
      <c r="E119" s="62">
        <v>1</v>
      </c>
      <c r="F119" s="62"/>
      <c r="G119" s="63">
        <v>0.2</v>
      </c>
      <c r="H119" s="63">
        <f>C119*G119</f>
        <v>0.2</v>
      </c>
      <c r="I119" s="64"/>
      <c r="J119" s="63"/>
      <c r="K119" s="65"/>
      <c r="L119" s="65"/>
      <c r="M119" s="64"/>
      <c r="N119" s="65"/>
      <c r="O119" s="65"/>
      <c r="P119" s="72"/>
      <c r="Q119" s="65"/>
      <c r="R119" s="64"/>
      <c r="S119" s="65"/>
      <c r="T119" s="62"/>
      <c r="U119" s="62">
        <v>5</v>
      </c>
      <c r="V119" s="62"/>
      <c r="W119" s="66" t="s">
        <v>25</v>
      </c>
    </row>
    <row r="120" spans="1:23">
      <c r="A120" s="163">
        <v>4</v>
      </c>
      <c r="B120" s="143" t="s">
        <v>311</v>
      </c>
      <c r="C120" s="71">
        <v>1</v>
      </c>
      <c r="D120" s="71"/>
      <c r="E120" s="62">
        <v>1</v>
      </c>
      <c r="F120" s="62"/>
      <c r="G120" s="63">
        <v>0.2</v>
      </c>
      <c r="H120" s="63">
        <f t="shared" ref="H120:H122" si="10">C120*G120</f>
        <v>0.2</v>
      </c>
      <c r="I120" s="64"/>
      <c r="J120" s="63"/>
      <c r="K120" s="65"/>
      <c r="L120" s="65"/>
      <c r="M120" s="64"/>
      <c r="N120" s="65"/>
      <c r="O120" s="65"/>
      <c r="P120" s="72"/>
      <c r="Q120" s="65"/>
      <c r="R120" s="64"/>
      <c r="S120" s="65"/>
      <c r="T120" s="62"/>
      <c r="U120" s="62">
        <v>5</v>
      </c>
      <c r="V120" s="62"/>
      <c r="W120" s="66" t="s">
        <v>311</v>
      </c>
    </row>
    <row r="121" spans="1:23">
      <c r="A121" s="163">
        <v>4</v>
      </c>
      <c r="B121" s="151" t="s">
        <v>316</v>
      </c>
      <c r="C121" s="71">
        <v>1</v>
      </c>
      <c r="D121" s="71"/>
      <c r="E121" s="62">
        <v>1</v>
      </c>
      <c r="F121" s="62"/>
      <c r="G121" s="63">
        <v>0.2</v>
      </c>
      <c r="H121" s="63">
        <f t="shared" si="10"/>
        <v>0.2</v>
      </c>
      <c r="I121" s="64"/>
      <c r="J121" s="63"/>
      <c r="K121" s="65"/>
      <c r="L121" s="65"/>
      <c r="M121" s="64"/>
      <c r="N121" s="65"/>
      <c r="O121" s="65"/>
      <c r="P121" s="72"/>
      <c r="Q121" s="65"/>
      <c r="R121" s="64"/>
      <c r="S121" s="65"/>
      <c r="T121" s="62"/>
      <c r="U121" s="62">
        <v>5</v>
      </c>
      <c r="V121" s="62"/>
      <c r="W121" s="75" t="s">
        <v>316</v>
      </c>
    </row>
    <row r="122" spans="1:23">
      <c r="A122" s="163">
        <v>4</v>
      </c>
      <c r="B122" s="151" t="s">
        <v>317</v>
      </c>
      <c r="C122" s="71">
        <v>1</v>
      </c>
      <c r="D122" s="71"/>
      <c r="E122" s="62">
        <v>1</v>
      </c>
      <c r="F122" s="62"/>
      <c r="G122" s="63">
        <v>0.2</v>
      </c>
      <c r="H122" s="63">
        <f t="shared" si="10"/>
        <v>0.2</v>
      </c>
      <c r="I122" s="64"/>
      <c r="J122" s="63"/>
      <c r="K122" s="65"/>
      <c r="L122" s="65"/>
      <c r="M122" s="64"/>
      <c r="N122" s="65"/>
      <c r="O122" s="65"/>
      <c r="P122" s="72"/>
      <c r="Q122" s="65"/>
      <c r="R122" s="64"/>
      <c r="S122" s="65"/>
      <c r="T122" s="62"/>
      <c r="U122" s="62">
        <v>5</v>
      </c>
      <c r="V122" s="62"/>
      <c r="W122" s="75" t="s">
        <v>317</v>
      </c>
    </row>
    <row r="123" spans="1:23">
      <c r="A123" s="118">
        <v>3</v>
      </c>
      <c r="B123" s="144" t="s">
        <v>98</v>
      </c>
      <c r="C123" s="69">
        <v>1</v>
      </c>
      <c r="D123" s="69"/>
      <c r="E123" s="69">
        <v>1</v>
      </c>
      <c r="F123" s="69"/>
      <c r="G123" s="99">
        <f>SUM(H124:H127)</f>
        <v>0.25</v>
      </c>
      <c r="H123" s="57">
        <f>C123*G123</f>
        <v>0.25</v>
      </c>
      <c r="I123" s="135"/>
      <c r="J123" s="99"/>
      <c r="K123" s="136"/>
      <c r="L123" s="115"/>
      <c r="M123" s="135"/>
      <c r="N123" s="136"/>
      <c r="O123" s="136"/>
      <c r="P123" s="137"/>
      <c r="Q123" s="136"/>
      <c r="R123" s="135"/>
      <c r="S123" s="136"/>
      <c r="T123" s="69" t="s">
        <v>78</v>
      </c>
      <c r="U123" s="69"/>
      <c r="V123" s="69" t="s">
        <v>110</v>
      </c>
      <c r="W123" s="120" t="s">
        <v>90</v>
      </c>
    </row>
    <row r="124" spans="1:23" s="96" customFormat="1">
      <c r="A124" s="165">
        <v>4</v>
      </c>
      <c r="B124" s="149" t="s">
        <v>322</v>
      </c>
      <c r="C124" s="91">
        <v>1</v>
      </c>
      <c r="D124" s="91"/>
      <c r="E124" s="91">
        <v>1</v>
      </c>
      <c r="F124" s="91"/>
      <c r="G124" s="100">
        <v>6.25E-2</v>
      </c>
      <c r="H124" s="92">
        <f>C124*G124</f>
        <v>6.25E-2</v>
      </c>
      <c r="I124" s="101"/>
      <c r="J124" s="100"/>
      <c r="K124" s="102"/>
      <c r="L124" s="94"/>
      <c r="M124" s="101"/>
      <c r="N124" s="102"/>
      <c r="O124" s="102"/>
      <c r="P124" s="103"/>
      <c r="Q124" s="102"/>
      <c r="R124" s="101"/>
      <c r="S124" s="102"/>
      <c r="T124" s="91"/>
      <c r="U124" s="91">
        <v>5</v>
      </c>
      <c r="V124" s="91"/>
      <c r="W124" s="97" t="s">
        <v>51</v>
      </c>
    </row>
    <row r="125" spans="1:23" s="96" customFormat="1">
      <c r="A125" s="165">
        <v>4</v>
      </c>
      <c r="B125" s="149" t="s">
        <v>323</v>
      </c>
      <c r="C125" s="91">
        <v>1</v>
      </c>
      <c r="D125" s="91"/>
      <c r="E125" s="91">
        <v>1</v>
      </c>
      <c r="F125" s="91"/>
      <c r="G125" s="100">
        <v>6.25E-2</v>
      </c>
      <c r="H125" s="92">
        <f t="shared" ref="H125:H127" si="11">C125*G125</f>
        <v>6.25E-2</v>
      </c>
      <c r="I125" s="101"/>
      <c r="J125" s="100"/>
      <c r="K125" s="102"/>
      <c r="L125" s="94"/>
      <c r="M125" s="101"/>
      <c r="N125" s="102"/>
      <c r="O125" s="102"/>
      <c r="P125" s="103"/>
      <c r="Q125" s="102"/>
      <c r="R125" s="101"/>
      <c r="S125" s="102"/>
      <c r="T125" s="91"/>
      <c r="U125" s="91">
        <v>5</v>
      </c>
      <c r="V125" s="91"/>
      <c r="W125" s="97" t="s">
        <v>52</v>
      </c>
    </row>
    <row r="126" spans="1:23" s="96" customFormat="1">
      <c r="A126" s="165">
        <v>4</v>
      </c>
      <c r="B126" s="149" t="s">
        <v>324</v>
      </c>
      <c r="C126" s="91">
        <v>1</v>
      </c>
      <c r="D126" s="91"/>
      <c r="E126" s="91">
        <v>1</v>
      </c>
      <c r="F126" s="91"/>
      <c r="G126" s="100">
        <v>6.25E-2</v>
      </c>
      <c r="H126" s="92">
        <f t="shared" si="11"/>
        <v>6.25E-2</v>
      </c>
      <c r="I126" s="101"/>
      <c r="J126" s="100"/>
      <c r="K126" s="102"/>
      <c r="L126" s="94"/>
      <c r="M126" s="101"/>
      <c r="N126" s="102"/>
      <c r="O126" s="102"/>
      <c r="P126" s="103"/>
      <c r="Q126" s="102"/>
      <c r="R126" s="101"/>
      <c r="S126" s="102"/>
      <c r="T126" s="91"/>
      <c r="U126" s="91">
        <v>5</v>
      </c>
      <c r="V126" s="91"/>
      <c r="W126" s="97" t="s">
        <v>53</v>
      </c>
    </row>
    <row r="127" spans="1:23" s="96" customFormat="1">
      <c r="A127" s="165">
        <v>4</v>
      </c>
      <c r="B127" s="149" t="s">
        <v>325</v>
      </c>
      <c r="C127" s="91">
        <v>1</v>
      </c>
      <c r="D127" s="91"/>
      <c r="E127" s="91">
        <v>1</v>
      </c>
      <c r="F127" s="91"/>
      <c r="G127" s="100">
        <v>6.25E-2</v>
      </c>
      <c r="H127" s="92">
        <f t="shared" si="11"/>
        <v>6.25E-2</v>
      </c>
      <c r="I127" s="101"/>
      <c r="J127" s="100"/>
      <c r="K127" s="102"/>
      <c r="L127" s="94"/>
      <c r="M127" s="101"/>
      <c r="N127" s="102"/>
      <c r="O127" s="102"/>
      <c r="P127" s="103"/>
      <c r="Q127" s="102"/>
      <c r="R127" s="101"/>
      <c r="S127" s="102"/>
      <c r="T127" s="91"/>
      <c r="U127" s="91">
        <v>5</v>
      </c>
      <c r="V127" s="91"/>
      <c r="W127" s="97" t="s">
        <v>54</v>
      </c>
    </row>
    <row r="128" spans="1:23">
      <c r="A128" s="118">
        <v>3</v>
      </c>
      <c r="B128" s="142" t="s">
        <v>143</v>
      </c>
      <c r="C128" s="67">
        <v>1</v>
      </c>
      <c r="D128" s="67"/>
      <c r="E128" s="69">
        <v>1</v>
      </c>
      <c r="F128" s="69"/>
      <c r="G128" s="57">
        <f>SUM(H129:H132)</f>
        <v>0.82</v>
      </c>
      <c r="H128" s="57">
        <f>C128*G128</f>
        <v>0.82</v>
      </c>
      <c r="I128" s="114"/>
      <c r="J128" s="57"/>
      <c r="K128" s="115"/>
      <c r="L128" s="115"/>
      <c r="M128" s="114"/>
      <c r="N128" s="115"/>
      <c r="O128" s="115"/>
      <c r="P128" s="116"/>
      <c r="Q128" s="115"/>
      <c r="R128" s="114"/>
      <c r="S128" s="115"/>
      <c r="T128" s="69" t="s">
        <v>75</v>
      </c>
      <c r="U128" s="69"/>
      <c r="V128" s="69" t="s">
        <v>112</v>
      </c>
      <c r="W128" s="120" t="s">
        <v>90</v>
      </c>
    </row>
    <row r="129" spans="1:23">
      <c r="A129" s="165">
        <v>4</v>
      </c>
      <c r="B129" s="143" t="s">
        <v>318</v>
      </c>
      <c r="C129" s="71">
        <v>1</v>
      </c>
      <c r="D129" s="71"/>
      <c r="E129" s="62">
        <v>1</v>
      </c>
      <c r="F129" s="62"/>
      <c r="G129" s="63">
        <v>0.2</v>
      </c>
      <c r="H129" s="63">
        <f t="shared" ref="H129:H132" si="12">C129*G129</f>
        <v>0.2</v>
      </c>
      <c r="I129" s="64"/>
      <c r="J129" s="63"/>
      <c r="K129" s="65"/>
      <c r="L129" s="65"/>
      <c r="M129" s="64"/>
      <c r="N129" s="65"/>
      <c r="O129" s="65"/>
      <c r="P129" s="72"/>
      <c r="Q129" s="65"/>
      <c r="R129" s="64"/>
      <c r="S129" s="65"/>
      <c r="T129" s="62"/>
      <c r="U129" s="62">
        <v>5</v>
      </c>
      <c r="V129" s="62"/>
      <c r="W129" s="66" t="s">
        <v>318</v>
      </c>
    </row>
    <row r="130" spans="1:23">
      <c r="A130" s="165">
        <v>4</v>
      </c>
      <c r="B130" s="143" t="s">
        <v>319</v>
      </c>
      <c r="C130" s="71">
        <v>1</v>
      </c>
      <c r="D130" s="71"/>
      <c r="E130" s="62">
        <v>1</v>
      </c>
      <c r="F130" s="62"/>
      <c r="G130" s="63">
        <v>0.2</v>
      </c>
      <c r="H130" s="63">
        <f t="shared" si="12"/>
        <v>0.2</v>
      </c>
      <c r="I130" s="64"/>
      <c r="J130" s="63"/>
      <c r="K130" s="65"/>
      <c r="L130" s="65"/>
      <c r="M130" s="64"/>
      <c r="N130" s="65"/>
      <c r="O130" s="65"/>
      <c r="P130" s="72"/>
      <c r="Q130" s="65"/>
      <c r="R130" s="64"/>
      <c r="S130" s="65"/>
      <c r="T130" s="62"/>
      <c r="U130" s="62">
        <v>5</v>
      </c>
      <c r="V130" s="62"/>
      <c r="W130" s="66" t="s">
        <v>319</v>
      </c>
    </row>
    <row r="131" spans="1:23">
      <c r="A131" s="165">
        <v>4</v>
      </c>
      <c r="B131" s="151" t="s">
        <v>320</v>
      </c>
      <c r="C131" s="71">
        <v>1</v>
      </c>
      <c r="D131" s="71"/>
      <c r="E131" s="62">
        <v>1</v>
      </c>
      <c r="F131" s="62"/>
      <c r="G131" s="63">
        <v>0.21</v>
      </c>
      <c r="H131" s="63">
        <f t="shared" si="12"/>
        <v>0.21</v>
      </c>
      <c r="I131" s="64"/>
      <c r="J131" s="63"/>
      <c r="K131" s="65"/>
      <c r="L131" s="65"/>
      <c r="M131" s="64"/>
      <c r="N131" s="65"/>
      <c r="O131" s="65"/>
      <c r="P131" s="72"/>
      <c r="Q131" s="65"/>
      <c r="R131" s="64"/>
      <c r="S131" s="65"/>
      <c r="T131" s="62"/>
      <c r="U131" s="62">
        <v>5</v>
      </c>
      <c r="V131" s="62"/>
      <c r="W131" s="75" t="s">
        <v>320</v>
      </c>
    </row>
    <row r="132" spans="1:23">
      <c r="A132" s="165">
        <v>4</v>
      </c>
      <c r="B132" s="151" t="s">
        <v>321</v>
      </c>
      <c r="C132" s="71">
        <v>1</v>
      </c>
      <c r="D132" s="71"/>
      <c r="E132" s="62">
        <v>1</v>
      </c>
      <c r="F132" s="62"/>
      <c r="G132" s="63">
        <v>0.21</v>
      </c>
      <c r="H132" s="63">
        <f t="shared" si="12"/>
        <v>0.21</v>
      </c>
      <c r="I132" s="64"/>
      <c r="J132" s="63"/>
      <c r="K132" s="65"/>
      <c r="L132" s="65"/>
      <c r="M132" s="64"/>
      <c r="N132" s="65"/>
      <c r="O132" s="65"/>
      <c r="P132" s="72"/>
      <c r="Q132" s="65"/>
      <c r="R132" s="64"/>
      <c r="S132" s="65"/>
      <c r="T132" s="62"/>
      <c r="U132" s="62">
        <v>5</v>
      </c>
      <c r="V132" s="62"/>
      <c r="W132" s="75" t="s">
        <v>321</v>
      </c>
    </row>
    <row r="133" spans="1:23">
      <c r="A133" s="118">
        <v>3</v>
      </c>
      <c r="B133" s="142" t="s">
        <v>337</v>
      </c>
      <c r="C133" s="67">
        <v>1</v>
      </c>
      <c r="D133" s="67"/>
      <c r="E133" s="69">
        <v>1</v>
      </c>
      <c r="F133" s="69"/>
      <c r="G133" s="57">
        <v>29.2</v>
      </c>
      <c r="H133" s="57">
        <f t="shared" ref="H133:H142" si="13">C133*G133</f>
        <v>29.2</v>
      </c>
      <c r="I133" s="114"/>
      <c r="J133" s="57"/>
      <c r="K133" s="115"/>
      <c r="L133" s="115"/>
      <c r="M133" s="114"/>
      <c r="N133" s="115"/>
      <c r="O133" s="115"/>
      <c r="P133" s="116"/>
      <c r="Q133" s="115"/>
      <c r="R133" s="114"/>
      <c r="S133" s="115"/>
      <c r="T133" s="69"/>
      <c r="U133" s="69">
        <v>6</v>
      </c>
      <c r="V133" s="69"/>
      <c r="W133" s="120" t="s">
        <v>55</v>
      </c>
    </row>
    <row r="134" spans="1:23">
      <c r="A134" s="118">
        <v>3</v>
      </c>
      <c r="B134" s="142" t="s">
        <v>56</v>
      </c>
      <c r="C134" s="67">
        <v>1</v>
      </c>
      <c r="D134" s="67"/>
      <c r="E134" s="69">
        <v>1</v>
      </c>
      <c r="F134" s="69"/>
      <c r="G134" s="57">
        <f>SUM(H135:H136)</f>
        <v>3.4800000000000004</v>
      </c>
      <c r="H134" s="57">
        <f t="shared" si="13"/>
        <v>3.4800000000000004</v>
      </c>
      <c r="I134" s="114"/>
      <c r="J134" s="57"/>
      <c r="K134" s="115"/>
      <c r="L134" s="115"/>
      <c r="M134" s="114"/>
      <c r="N134" s="115"/>
      <c r="O134" s="115"/>
      <c r="P134" s="116"/>
      <c r="Q134" s="115"/>
      <c r="R134" s="114"/>
      <c r="S134" s="115"/>
      <c r="T134" s="69"/>
      <c r="U134" s="69"/>
      <c r="V134" s="69"/>
      <c r="W134" s="120" t="s">
        <v>85</v>
      </c>
    </row>
    <row r="135" spans="1:23">
      <c r="A135" s="165">
        <v>4</v>
      </c>
      <c r="B135" s="143" t="s">
        <v>338</v>
      </c>
      <c r="C135" s="71">
        <v>1</v>
      </c>
      <c r="D135" s="71"/>
      <c r="E135" s="62">
        <v>1</v>
      </c>
      <c r="F135" s="62"/>
      <c r="G135" s="63">
        <v>2.99</v>
      </c>
      <c r="H135" s="63">
        <f t="shared" si="13"/>
        <v>2.99</v>
      </c>
      <c r="I135" s="64"/>
      <c r="J135" s="63"/>
      <c r="K135" s="65"/>
      <c r="L135" s="65"/>
      <c r="M135" s="64"/>
      <c r="N135" s="65"/>
      <c r="O135" s="65"/>
      <c r="P135" s="72"/>
      <c r="Q135" s="65"/>
      <c r="R135" s="64"/>
      <c r="S135" s="65"/>
      <c r="T135" s="62"/>
      <c r="U135" s="62">
        <v>6</v>
      </c>
      <c r="V135" s="62"/>
      <c r="W135" s="66" t="s">
        <v>338</v>
      </c>
    </row>
    <row r="136" spans="1:23">
      <c r="A136" s="165">
        <v>4</v>
      </c>
      <c r="B136" s="143" t="s">
        <v>339</v>
      </c>
      <c r="C136" s="71">
        <v>1</v>
      </c>
      <c r="D136" s="71"/>
      <c r="E136" s="62">
        <v>1</v>
      </c>
      <c r="F136" s="62"/>
      <c r="G136" s="63">
        <v>0.49</v>
      </c>
      <c r="H136" s="63">
        <f t="shared" si="13"/>
        <v>0.49</v>
      </c>
      <c r="I136" s="64"/>
      <c r="J136" s="63"/>
      <c r="K136" s="65"/>
      <c r="L136" s="65"/>
      <c r="M136" s="64"/>
      <c r="N136" s="65"/>
      <c r="O136" s="65"/>
      <c r="P136" s="72"/>
      <c r="Q136" s="65"/>
      <c r="R136" s="64"/>
      <c r="S136" s="65"/>
      <c r="T136" s="62"/>
      <c r="U136" s="62">
        <v>6</v>
      </c>
      <c r="V136" s="62"/>
      <c r="W136" s="66" t="s">
        <v>339</v>
      </c>
    </row>
    <row r="137" spans="1:23">
      <c r="A137" s="118">
        <v>3</v>
      </c>
      <c r="B137" s="144" t="s">
        <v>136</v>
      </c>
      <c r="C137" s="69">
        <v>1</v>
      </c>
      <c r="D137" s="69"/>
      <c r="E137" s="69">
        <v>1</v>
      </c>
      <c r="F137" s="69"/>
      <c r="G137" s="99">
        <f>SUM(H138:H139)</f>
        <v>1.52</v>
      </c>
      <c r="H137" s="57">
        <f t="shared" si="13"/>
        <v>1.52</v>
      </c>
      <c r="I137" s="135"/>
      <c r="J137" s="57"/>
      <c r="K137" s="136">
        <v>4.1999999999999997E-3</v>
      </c>
      <c r="L137" s="115">
        <f t="shared" ref="L137:L148" si="14">C137*K137</f>
        <v>4.1999999999999997E-3</v>
      </c>
      <c r="M137" s="135">
        <v>0.5</v>
      </c>
      <c r="N137" s="115">
        <f t="shared" ref="N137:N148" si="15">L137+(M137*L137)</f>
        <v>6.3E-3</v>
      </c>
      <c r="O137" s="136">
        <v>8.3999999999999995E-3</v>
      </c>
      <c r="P137" s="137">
        <v>4.2000000000000003E-2</v>
      </c>
      <c r="Q137" s="136">
        <v>0</v>
      </c>
      <c r="R137" s="135">
        <v>1</v>
      </c>
      <c r="S137" s="136">
        <v>0</v>
      </c>
      <c r="T137" s="69" t="s">
        <v>70</v>
      </c>
      <c r="U137" s="69"/>
      <c r="V137" s="69" t="s">
        <v>106</v>
      </c>
      <c r="W137" s="120" t="s">
        <v>87</v>
      </c>
    </row>
    <row r="138" spans="1:23" s="96" customFormat="1">
      <c r="A138" s="165">
        <v>4</v>
      </c>
      <c r="B138" s="145" t="s">
        <v>326</v>
      </c>
      <c r="C138" s="91">
        <v>1</v>
      </c>
      <c r="D138" s="91"/>
      <c r="E138" s="91">
        <v>1</v>
      </c>
      <c r="F138" s="91"/>
      <c r="G138" s="100">
        <v>0.76</v>
      </c>
      <c r="H138" s="63">
        <f t="shared" si="13"/>
        <v>0.76</v>
      </c>
      <c r="I138" s="101"/>
      <c r="J138" s="92"/>
      <c r="K138" s="102"/>
      <c r="L138" s="94"/>
      <c r="M138" s="101"/>
      <c r="N138" s="94"/>
      <c r="O138" s="102"/>
      <c r="P138" s="103"/>
      <c r="Q138" s="102"/>
      <c r="R138" s="101"/>
      <c r="S138" s="102"/>
      <c r="T138" s="91"/>
      <c r="U138" s="91">
        <v>5</v>
      </c>
      <c r="V138" s="91"/>
      <c r="W138" s="97" t="s">
        <v>59</v>
      </c>
    </row>
    <row r="139" spans="1:23" s="96" customFormat="1">
      <c r="A139" s="165">
        <v>4</v>
      </c>
      <c r="B139" s="145" t="s">
        <v>327</v>
      </c>
      <c r="C139" s="91">
        <v>1</v>
      </c>
      <c r="D139" s="91"/>
      <c r="E139" s="91">
        <v>1</v>
      </c>
      <c r="F139" s="91"/>
      <c r="G139" s="100">
        <v>0.76</v>
      </c>
      <c r="H139" s="63">
        <f t="shared" si="13"/>
        <v>0.76</v>
      </c>
      <c r="I139" s="101"/>
      <c r="J139" s="92"/>
      <c r="K139" s="102"/>
      <c r="L139" s="94"/>
      <c r="M139" s="101"/>
      <c r="N139" s="94"/>
      <c r="O139" s="102"/>
      <c r="P139" s="103"/>
      <c r="Q139" s="102"/>
      <c r="R139" s="101"/>
      <c r="S139" s="102"/>
      <c r="T139" s="91"/>
      <c r="U139" s="91">
        <v>5</v>
      </c>
      <c r="V139" s="91"/>
      <c r="W139" s="97" t="s">
        <v>60</v>
      </c>
    </row>
    <row r="140" spans="1:23">
      <c r="A140" s="118">
        <v>3</v>
      </c>
      <c r="B140" s="142" t="s">
        <v>95</v>
      </c>
      <c r="C140" s="67">
        <v>1</v>
      </c>
      <c r="D140" s="67"/>
      <c r="E140" s="69">
        <v>1</v>
      </c>
      <c r="F140" s="69"/>
      <c r="G140" s="57">
        <f>SUM(H141:H142)</f>
        <v>3.04</v>
      </c>
      <c r="H140" s="57">
        <f t="shared" si="13"/>
        <v>3.04</v>
      </c>
      <c r="I140" s="114"/>
      <c r="J140" s="57"/>
      <c r="K140" s="115">
        <v>8.3999999999999995E-3</v>
      </c>
      <c r="L140" s="115">
        <f t="shared" si="14"/>
        <v>8.3999999999999995E-3</v>
      </c>
      <c r="M140" s="114">
        <v>0.5</v>
      </c>
      <c r="N140" s="115">
        <f t="shared" si="15"/>
        <v>1.26E-2</v>
      </c>
      <c r="O140" s="115">
        <v>1.6799999999999999E-2</v>
      </c>
      <c r="P140" s="116">
        <v>8.4000000000000005E-2</v>
      </c>
      <c r="Q140" s="115">
        <f>C140*P140</f>
        <v>8.4000000000000005E-2</v>
      </c>
      <c r="R140" s="114">
        <v>1</v>
      </c>
      <c r="S140" s="115">
        <f t="shared" ref="S140:S143" si="16">Q140+(R140*Q140)</f>
        <v>0.16800000000000001</v>
      </c>
      <c r="T140" s="69" t="s">
        <v>70</v>
      </c>
      <c r="U140" s="69"/>
      <c r="V140" s="69" t="s">
        <v>106</v>
      </c>
      <c r="W140" s="120" t="s">
        <v>87</v>
      </c>
    </row>
    <row r="141" spans="1:23" s="96" customFormat="1">
      <c r="A141" s="165">
        <v>4</v>
      </c>
      <c r="B141" s="149" t="s">
        <v>328</v>
      </c>
      <c r="C141" s="90">
        <v>1</v>
      </c>
      <c r="D141" s="90"/>
      <c r="E141" s="91">
        <v>1</v>
      </c>
      <c r="F141" s="91"/>
      <c r="G141" s="63">
        <v>1.52</v>
      </c>
      <c r="H141" s="63">
        <f t="shared" si="13"/>
        <v>1.52</v>
      </c>
      <c r="I141" s="93"/>
      <c r="J141" s="92"/>
      <c r="K141" s="94"/>
      <c r="L141" s="94"/>
      <c r="M141" s="93"/>
      <c r="N141" s="94"/>
      <c r="O141" s="94"/>
      <c r="P141" s="95"/>
      <c r="Q141" s="94"/>
      <c r="R141" s="93"/>
      <c r="S141" s="94"/>
      <c r="T141" s="91"/>
      <c r="U141" s="91">
        <v>5</v>
      </c>
      <c r="V141" s="91"/>
      <c r="W141" s="97" t="s">
        <v>13</v>
      </c>
    </row>
    <row r="142" spans="1:23" s="96" customFormat="1">
      <c r="A142" s="165">
        <v>4</v>
      </c>
      <c r="B142" s="149" t="s">
        <v>329</v>
      </c>
      <c r="C142" s="90">
        <v>1</v>
      </c>
      <c r="D142" s="90"/>
      <c r="E142" s="91">
        <v>1</v>
      </c>
      <c r="F142" s="91"/>
      <c r="G142" s="63">
        <v>1.52</v>
      </c>
      <c r="H142" s="63">
        <f t="shared" si="13"/>
        <v>1.52</v>
      </c>
      <c r="I142" s="93"/>
      <c r="J142" s="92"/>
      <c r="K142" s="94"/>
      <c r="L142" s="94"/>
      <c r="M142" s="93"/>
      <c r="N142" s="94"/>
      <c r="O142" s="94"/>
      <c r="P142" s="95"/>
      <c r="Q142" s="94"/>
      <c r="R142" s="93"/>
      <c r="S142" s="94"/>
      <c r="T142" s="91"/>
      <c r="U142" s="91">
        <v>5</v>
      </c>
      <c r="V142" s="91"/>
      <c r="W142" s="97" t="s">
        <v>14</v>
      </c>
    </row>
    <row r="143" spans="1:23">
      <c r="A143" s="118">
        <v>3</v>
      </c>
      <c r="B143" s="142" t="s">
        <v>139</v>
      </c>
      <c r="C143" s="67">
        <v>1</v>
      </c>
      <c r="D143" s="67"/>
      <c r="E143" s="69">
        <v>1</v>
      </c>
      <c r="F143" s="69"/>
      <c r="G143" s="57">
        <v>1.36</v>
      </c>
      <c r="H143" s="57">
        <f>C143*G143</f>
        <v>1.36</v>
      </c>
      <c r="I143" s="114"/>
      <c r="J143" s="57"/>
      <c r="K143" s="115">
        <v>3.0000000000000001E-3</v>
      </c>
      <c r="L143" s="115">
        <f t="shared" si="14"/>
        <v>3.0000000000000001E-3</v>
      </c>
      <c r="M143" s="114">
        <v>0.5</v>
      </c>
      <c r="N143" s="115">
        <f t="shared" si="15"/>
        <v>4.5000000000000005E-3</v>
      </c>
      <c r="O143" s="115">
        <v>3.0000000000000001E-3</v>
      </c>
      <c r="P143" s="116">
        <v>0.15</v>
      </c>
      <c r="Q143" s="115">
        <f>C143*P143</f>
        <v>0.15</v>
      </c>
      <c r="R143" s="114">
        <v>1</v>
      </c>
      <c r="S143" s="115">
        <f t="shared" si="16"/>
        <v>0.3</v>
      </c>
      <c r="T143" s="69" t="s">
        <v>71</v>
      </c>
      <c r="U143" s="69">
        <v>5</v>
      </c>
      <c r="V143" s="69" t="s">
        <v>107</v>
      </c>
      <c r="W143" s="120" t="s">
        <v>15</v>
      </c>
    </row>
    <row r="144" spans="1:23">
      <c r="A144" s="118">
        <v>3</v>
      </c>
      <c r="B144" s="142" t="s">
        <v>140</v>
      </c>
      <c r="C144" s="67">
        <v>1</v>
      </c>
      <c r="D144" s="67"/>
      <c r="E144" s="69">
        <v>1</v>
      </c>
      <c r="F144" s="69"/>
      <c r="G144" s="57">
        <v>1.36</v>
      </c>
      <c r="H144" s="57">
        <f>C144*G144</f>
        <v>1.36</v>
      </c>
      <c r="I144" s="114"/>
      <c r="J144" s="57"/>
      <c r="K144" s="115">
        <v>2E-3</v>
      </c>
      <c r="L144" s="115">
        <v>2E-3</v>
      </c>
      <c r="M144" s="114">
        <v>0.5</v>
      </c>
      <c r="N144" s="115">
        <f t="shared" si="15"/>
        <v>3.0000000000000001E-3</v>
      </c>
      <c r="O144" s="115">
        <v>2E-3</v>
      </c>
      <c r="P144" s="116">
        <v>0.15</v>
      </c>
      <c r="Q144" s="115">
        <f>C144*P144</f>
        <v>0.15</v>
      </c>
      <c r="R144" s="114">
        <v>1</v>
      </c>
      <c r="S144" s="115">
        <f t="shared" ref="S144:S148" si="17">Q144+(R144*Q144)</f>
        <v>0.3</v>
      </c>
      <c r="T144" s="69" t="s">
        <v>72</v>
      </c>
      <c r="U144" s="69">
        <v>5</v>
      </c>
      <c r="V144" s="69" t="s">
        <v>107</v>
      </c>
      <c r="W144" s="120" t="s">
        <v>16</v>
      </c>
    </row>
    <row r="145" spans="1:23" s="96" customFormat="1">
      <c r="A145" s="118">
        <v>3</v>
      </c>
      <c r="B145" s="146" t="s">
        <v>48</v>
      </c>
      <c r="C145" s="67">
        <v>1</v>
      </c>
      <c r="D145" s="67"/>
      <c r="E145" s="69">
        <v>1</v>
      </c>
      <c r="F145" s="69"/>
      <c r="G145" s="57">
        <f>SUM(H146:H148)</f>
        <v>10</v>
      </c>
      <c r="H145" s="57">
        <f>C145*G145</f>
        <v>10</v>
      </c>
      <c r="I145" s="114"/>
      <c r="J145" s="57"/>
      <c r="K145" s="115"/>
      <c r="L145" s="115"/>
      <c r="M145" s="114"/>
      <c r="N145" s="115"/>
      <c r="O145" s="115"/>
      <c r="P145" s="116"/>
      <c r="Q145" s="115"/>
      <c r="R145" s="114"/>
      <c r="S145" s="115"/>
      <c r="T145" s="69"/>
      <c r="U145" s="69"/>
      <c r="V145" s="69"/>
      <c r="W145" s="120"/>
    </row>
    <row r="146" spans="1:23" ht="40">
      <c r="A146" s="165">
        <v>4</v>
      </c>
      <c r="B146" s="147" t="s">
        <v>36</v>
      </c>
      <c r="C146" s="71">
        <v>1</v>
      </c>
      <c r="D146" s="71"/>
      <c r="E146" s="62">
        <v>1</v>
      </c>
      <c r="F146" s="62"/>
      <c r="G146" s="63">
        <v>6</v>
      </c>
      <c r="H146" s="63">
        <f>C146*G146</f>
        <v>6</v>
      </c>
      <c r="I146" s="64"/>
      <c r="J146" s="63"/>
      <c r="K146" s="65">
        <v>10</v>
      </c>
      <c r="L146" s="65">
        <f t="shared" si="14"/>
        <v>10</v>
      </c>
      <c r="M146" s="64">
        <v>0.2</v>
      </c>
      <c r="N146" s="65">
        <f t="shared" si="15"/>
        <v>12</v>
      </c>
      <c r="O146" s="65">
        <v>10</v>
      </c>
      <c r="P146" s="72">
        <v>10</v>
      </c>
      <c r="Q146" s="65">
        <f t="shared" ref="Q146:Q147" si="18">C146*P146</f>
        <v>10</v>
      </c>
      <c r="R146" s="64">
        <v>0.5</v>
      </c>
      <c r="S146" s="65">
        <f t="shared" si="17"/>
        <v>15</v>
      </c>
      <c r="T146" s="62" t="s">
        <v>77</v>
      </c>
      <c r="U146" s="62">
        <v>5</v>
      </c>
      <c r="V146" s="62" t="s">
        <v>94</v>
      </c>
      <c r="W146" s="74" t="s">
        <v>87</v>
      </c>
    </row>
    <row r="147" spans="1:23" ht="19" customHeight="1">
      <c r="A147" s="165">
        <v>4</v>
      </c>
      <c r="B147" s="152" t="s">
        <v>38</v>
      </c>
      <c r="C147" s="62">
        <v>1</v>
      </c>
      <c r="D147" s="62"/>
      <c r="E147" s="62">
        <v>1</v>
      </c>
      <c r="F147" s="62"/>
      <c r="G147" s="77">
        <v>2</v>
      </c>
      <c r="H147" s="77">
        <v>2</v>
      </c>
      <c r="I147" s="78"/>
      <c r="J147" s="77"/>
      <c r="K147" s="79">
        <v>10</v>
      </c>
      <c r="L147" s="65">
        <f t="shared" si="14"/>
        <v>10</v>
      </c>
      <c r="M147" s="78">
        <v>0.2</v>
      </c>
      <c r="N147" s="65">
        <f t="shared" si="15"/>
        <v>12</v>
      </c>
      <c r="O147" s="79">
        <v>10</v>
      </c>
      <c r="P147" s="80">
        <v>40</v>
      </c>
      <c r="Q147" s="65">
        <f t="shared" si="18"/>
        <v>40</v>
      </c>
      <c r="R147" s="78">
        <v>0.5</v>
      </c>
      <c r="S147" s="65">
        <f t="shared" si="17"/>
        <v>60</v>
      </c>
      <c r="T147" s="62" t="s">
        <v>78</v>
      </c>
      <c r="U147" s="62">
        <v>5</v>
      </c>
      <c r="V147" s="62" t="s">
        <v>80</v>
      </c>
      <c r="W147" s="74" t="s">
        <v>87</v>
      </c>
    </row>
    <row r="148" spans="1:23" ht="19" customHeight="1">
      <c r="A148" s="165">
        <v>4</v>
      </c>
      <c r="B148" s="153" t="s">
        <v>37</v>
      </c>
      <c r="C148" s="71">
        <v>1</v>
      </c>
      <c r="D148" s="71"/>
      <c r="E148" s="62">
        <v>1</v>
      </c>
      <c r="F148" s="62"/>
      <c r="G148" s="63">
        <v>2</v>
      </c>
      <c r="H148" s="63">
        <f>C148*G148</f>
        <v>2</v>
      </c>
      <c r="I148" s="64"/>
      <c r="J148" s="63"/>
      <c r="K148" s="65">
        <v>16</v>
      </c>
      <c r="L148" s="65">
        <f t="shared" si="14"/>
        <v>16</v>
      </c>
      <c r="M148" s="64">
        <v>0.2</v>
      </c>
      <c r="N148" s="65">
        <f t="shared" si="15"/>
        <v>19.2</v>
      </c>
      <c r="O148" s="65">
        <v>16</v>
      </c>
      <c r="P148" s="72">
        <v>60</v>
      </c>
      <c r="Q148" s="65">
        <f>C148*P148</f>
        <v>60</v>
      </c>
      <c r="R148" s="64">
        <v>0.5</v>
      </c>
      <c r="S148" s="65">
        <f t="shared" si="17"/>
        <v>90</v>
      </c>
      <c r="T148" s="62" t="s">
        <v>78</v>
      </c>
      <c r="U148" s="62">
        <v>5</v>
      </c>
      <c r="V148" s="62" t="s">
        <v>80</v>
      </c>
      <c r="W148" s="74" t="s">
        <v>87</v>
      </c>
    </row>
    <row r="149" spans="1:23" s="111" customFormat="1">
      <c r="A149" s="168">
        <v>2</v>
      </c>
      <c r="B149" s="141" t="s">
        <v>158</v>
      </c>
      <c r="C149" s="106">
        <v>1</v>
      </c>
      <c r="D149" s="106"/>
      <c r="E149" s="106">
        <v>1</v>
      </c>
      <c r="F149" s="106"/>
      <c r="G149" s="104">
        <f>H150+H157+H162+H166+H170+H173+H174+H175+H176</f>
        <v>126.2</v>
      </c>
      <c r="H149" s="104">
        <f>G149*C149</f>
        <v>126.2</v>
      </c>
      <c r="I149" s="107"/>
      <c r="J149" s="104"/>
      <c r="K149" s="108"/>
      <c r="L149" s="108">
        <f>SUM(L150:L176)</f>
        <v>10.009</v>
      </c>
      <c r="M149" s="107"/>
      <c r="N149" s="108">
        <f>SUM(N150:N176)</f>
        <v>12.013500000000001</v>
      </c>
      <c r="O149" s="108">
        <f>SUM(O150:O176)</f>
        <v>10.009</v>
      </c>
      <c r="P149" s="109"/>
      <c r="Q149" s="108">
        <f>SUM(Q150:Q176)</f>
        <v>10.45</v>
      </c>
      <c r="R149" s="107"/>
      <c r="S149" s="108">
        <f>SUM(S150:S176)</f>
        <v>15.9</v>
      </c>
      <c r="T149" s="104"/>
      <c r="U149" s="104"/>
      <c r="V149" s="104" t="s">
        <v>120</v>
      </c>
      <c r="W149" s="110"/>
    </row>
    <row r="150" spans="1:23">
      <c r="A150" s="166">
        <v>3</v>
      </c>
      <c r="B150" s="142" t="s">
        <v>130</v>
      </c>
      <c r="C150" s="67">
        <v>1</v>
      </c>
      <c r="D150" s="67"/>
      <c r="E150" s="69">
        <v>1</v>
      </c>
      <c r="F150" s="69"/>
      <c r="G150" s="57">
        <f>SUM(H151:H156)</f>
        <v>26.100000000000005</v>
      </c>
      <c r="H150" s="57">
        <f t="shared" ref="H150:H173" si="19">C150*G150</f>
        <v>26.100000000000005</v>
      </c>
      <c r="I150" s="114"/>
      <c r="J150" s="57"/>
      <c r="K150" s="115"/>
      <c r="L150" s="115"/>
      <c r="M150" s="114"/>
      <c r="N150" s="115"/>
      <c r="O150" s="115"/>
      <c r="P150" s="116"/>
      <c r="Q150" s="115"/>
      <c r="R150" s="114"/>
      <c r="S150" s="115"/>
      <c r="T150" s="69" t="s">
        <v>76</v>
      </c>
      <c r="U150" s="69"/>
      <c r="V150" s="69" t="s">
        <v>99</v>
      </c>
      <c r="W150" s="117" t="s">
        <v>91</v>
      </c>
    </row>
    <row r="151" spans="1:23">
      <c r="A151" s="163">
        <v>4</v>
      </c>
      <c r="B151" s="143" t="s">
        <v>270</v>
      </c>
      <c r="C151" s="62">
        <v>1</v>
      </c>
      <c r="D151" s="71"/>
      <c r="E151" s="62">
        <v>1</v>
      </c>
      <c r="F151" s="62"/>
      <c r="G151" s="63">
        <v>4.7</v>
      </c>
      <c r="H151" s="63">
        <f t="shared" si="19"/>
        <v>4.7</v>
      </c>
      <c r="I151" s="64"/>
      <c r="J151" s="63"/>
      <c r="K151" s="65"/>
      <c r="L151" s="65"/>
      <c r="M151" s="64"/>
      <c r="N151" s="65"/>
      <c r="O151" s="65"/>
      <c r="P151" s="72"/>
      <c r="Q151" s="65"/>
      <c r="R151" s="64"/>
      <c r="S151" s="65"/>
      <c r="T151" s="62"/>
      <c r="U151" s="62">
        <v>5</v>
      </c>
      <c r="V151" s="62"/>
      <c r="W151" s="66" t="s">
        <v>270</v>
      </c>
    </row>
    <row r="152" spans="1:23">
      <c r="A152" s="163">
        <v>4</v>
      </c>
      <c r="B152" s="143" t="s">
        <v>271</v>
      </c>
      <c r="C152" s="62">
        <v>1</v>
      </c>
      <c r="D152" s="71"/>
      <c r="E152" s="62">
        <v>1</v>
      </c>
      <c r="F152" s="62"/>
      <c r="G152" s="63">
        <v>4.7</v>
      </c>
      <c r="H152" s="63">
        <f t="shared" si="19"/>
        <v>4.7</v>
      </c>
      <c r="I152" s="64"/>
      <c r="J152" s="63"/>
      <c r="K152" s="65"/>
      <c r="L152" s="65"/>
      <c r="M152" s="64"/>
      <c r="N152" s="65"/>
      <c r="O152" s="65"/>
      <c r="P152" s="72"/>
      <c r="Q152" s="65"/>
      <c r="R152" s="64"/>
      <c r="S152" s="65"/>
      <c r="T152" s="62"/>
      <c r="U152" s="62">
        <v>5</v>
      </c>
      <c r="V152" s="62"/>
      <c r="W152" s="66" t="s">
        <v>271</v>
      </c>
    </row>
    <row r="153" spans="1:23">
      <c r="A153" s="163">
        <v>4</v>
      </c>
      <c r="B153" s="143" t="s">
        <v>272</v>
      </c>
      <c r="C153" s="62">
        <v>1</v>
      </c>
      <c r="D153" s="71"/>
      <c r="E153" s="62">
        <v>1</v>
      </c>
      <c r="F153" s="62"/>
      <c r="G153" s="63">
        <v>13.8</v>
      </c>
      <c r="H153" s="63">
        <f t="shared" si="19"/>
        <v>13.8</v>
      </c>
      <c r="I153" s="64"/>
      <c r="J153" s="63"/>
      <c r="K153" s="65"/>
      <c r="L153" s="65"/>
      <c r="M153" s="64"/>
      <c r="N153" s="65"/>
      <c r="O153" s="65"/>
      <c r="P153" s="72"/>
      <c r="Q153" s="65"/>
      <c r="R153" s="64"/>
      <c r="S153" s="65"/>
      <c r="T153" s="62"/>
      <c r="U153" s="62">
        <v>5</v>
      </c>
      <c r="V153" s="62"/>
      <c r="W153" s="66" t="s">
        <v>272</v>
      </c>
    </row>
    <row r="154" spans="1:23">
      <c r="A154" s="163">
        <v>4</v>
      </c>
      <c r="B154" s="143" t="s">
        <v>273</v>
      </c>
      <c r="C154" s="62">
        <v>1</v>
      </c>
      <c r="D154" s="71"/>
      <c r="E154" s="62">
        <v>1</v>
      </c>
      <c r="F154" s="62"/>
      <c r="G154" s="63">
        <v>1.7</v>
      </c>
      <c r="H154" s="63">
        <f t="shared" si="19"/>
        <v>1.7</v>
      </c>
      <c r="I154" s="64"/>
      <c r="J154" s="63"/>
      <c r="K154" s="65"/>
      <c r="L154" s="65"/>
      <c r="M154" s="64"/>
      <c r="N154" s="65"/>
      <c r="O154" s="65"/>
      <c r="P154" s="72"/>
      <c r="Q154" s="65"/>
      <c r="R154" s="64"/>
      <c r="S154" s="65"/>
      <c r="T154" s="62"/>
      <c r="U154" s="62">
        <v>5</v>
      </c>
      <c r="V154" s="62"/>
      <c r="W154" s="66" t="s">
        <v>273</v>
      </c>
    </row>
    <row r="155" spans="1:23">
      <c r="A155" s="163">
        <v>4</v>
      </c>
      <c r="B155" s="143" t="s">
        <v>274</v>
      </c>
      <c r="C155" s="62">
        <v>1</v>
      </c>
      <c r="D155" s="71"/>
      <c r="E155" s="62">
        <v>1</v>
      </c>
      <c r="F155" s="62"/>
      <c r="G155" s="63">
        <v>0.6</v>
      </c>
      <c r="H155" s="63">
        <f t="shared" si="19"/>
        <v>0.6</v>
      </c>
      <c r="I155" s="64"/>
      <c r="J155" s="63"/>
      <c r="K155" s="65"/>
      <c r="L155" s="65"/>
      <c r="M155" s="64"/>
      <c r="N155" s="65"/>
      <c r="O155" s="65"/>
      <c r="P155" s="72"/>
      <c r="Q155" s="65"/>
      <c r="R155" s="64"/>
      <c r="S155" s="65"/>
      <c r="T155" s="62"/>
      <c r="U155" s="62">
        <v>5</v>
      </c>
      <c r="V155" s="62"/>
      <c r="W155" s="66" t="s">
        <v>274</v>
      </c>
    </row>
    <row r="156" spans="1:23">
      <c r="A156" s="163">
        <v>4</v>
      </c>
      <c r="B156" s="143" t="s">
        <v>275</v>
      </c>
      <c r="C156" s="62">
        <v>1</v>
      </c>
      <c r="D156" s="71"/>
      <c r="E156" s="62">
        <v>1</v>
      </c>
      <c r="F156" s="62"/>
      <c r="G156" s="63">
        <v>0.6</v>
      </c>
      <c r="H156" s="63">
        <f t="shared" si="19"/>
        <v>0.6</v>
      </c>
      <c r="I156" s="64"/>
      <c r="J156" s="63"/>
      <c r="K156" s="65"/>
      <c r="L156" s="65"/>
      <c r="M156" s="64"/>
      <c r="N156" s="65"/>
      <c r="O156" s="65"/>
      <c r="P156" s="72"/>
      <c r="Q156" s="65"/>
      <c r="R156" s="64"/>
      <c r="S156" s="65"/>
      <c r="T156" s="62"/>
      <c r="U156" s="62">
        <v>5</v>
      </c>
      <c r="V156" s="62"/>
      <c r="W156" s="66" t="s">
        <v>275</v>
      </c>
    </row>
    <row r="157" spans="1:23">
      <c r="A157" s="166">
        <v>3</v>
      </c>
      <c r="B157" s="142" t="s">
        <v>131</v>
      </c>
      <c r="C157" s="67">
        <v>1</v>
      </c>
      <c r="D157" s="67"/>
      <c r="E157" s="69">
        <v>1</v>
      </c>
      <c r="F157" s="69"/>
      <c r="G157" s="57">
        <f>SUM(H158:H161)</f>
        <v>5.0999999999999996</v>
      </c>
      <c r="H157" s="57">
        <f t="shared" si="19"/>
        <v>5.0999999999999996</v>
      </c>
      <c r="I157" s="114"/>
      <c r="J157" s="57"/>
      <c r="K157" s="115"/>
      <c r="L157" s="115"/>
      <c r="M157" s="114"/>
      <c r="N157" s="115"/>
      <c r="O157" s="115"/>
      <c r="P157" s="116"/>
      <c r="Q157" s="115"/>
      <c r="R157" s="114"/>
      <c r="S157" s="115"/>
      <c r="T157" s="69" t="s">
        <v>102</v>
      </c>
      <c r="U157" s="69"/>
      <c r="V157" s="69" t="s">
        <v>100</v>
      </c>
      <c r="W157" s="120" t="s">
        <v>90</v>
      </c>
    </row>
    <row r="158" spans="1:23">
      <c r="A158" s="163">
        <v>4</v>
      </c>
      <c r="B158" s="143" t="s">
        <v>276</v>
      </c>
      <c r="C158" s="62">
        <v>1</v>
      </c>
      <c r="D158" s="71"/>
      <c r="E158" s="81">
        <v>1</v>
      </c>
      <c r="F158" s="62"/>
      <c r="G158" s="63">
        <v>2</v>
      </c>
      <c r="H158" s="63">
        <f t="shared" si="19"/>
        <v>2</v>
      </c>
      <c r="I158" s="64"/>
      <c r="J158" s="63"/>
      <c r="K158" s="65"/>
      <c r="L158" s="65"/>
      <c r="M158" s="64"/>
      <c r="N158" s="65"/>
      <c r="O158" s="65"/>
      <c r="P158" s="72"/>
      <c r="Q158" s="65"/>
      <c r="R158" s="64"/>
      <c r="S158" s="65"/>
      <c r="T158" s="62"/>
      <c r="U158" s="62">
        <v>5</v>
      </c>
      <c r="V158" s="62"/>
      <c r="W158" s="66" t="s">
        <v>276</v>
      </c>
    </row>
    <row r="159" spans="1:23">
      <c r="A159" s="163">
        <v>4</v>
      </c>
      <c r="B159" s="143" t="s">
        <v>226</v>
      </c>
      <c r="C159" s="62">
        <v>1</v>
      </c>
      <c r="D159" s="71"/>
      <c r="E159" s="62">
        <v>1</v>
      </c>
      <c r="F159" s="62"/>
      <c r="G159" s="63">
        <v>0.6</v>
      </c>
      <c r="H159" s="63">
        <f t="shared" si="19"/>
        <v>0.6</v>
      </c>
      <c r="I159" s="64"/>
      <c r="J159" s="63"/>
      <c r="K159" s="65"/>
      <c r="L159" s="65"/>
      <c r="M159" s="64"/>
      <c r="N159" s="65"/>
      <c r="O159" s="65"/>
      <c r="P159" s="72"/>
      <c r="Q159" s="65"/>
      <c r="R159" s="64"/>
      <c r="S159" s="65"/>
      <c r="T159" s="62"/>
      <c r="U159" s="62">
        <v>5</v>
      </c>
      <c r="V159" s="62"/>
      <c r="W159" s="66" t="s">
        <v>226</v>
      </c>
    </row>
    <row r="160" spans="1:23">
      <c r="A160" s="163">
        <v>4</v>
      </c>
      <c r="B160" s="143" t="s">
        <v>227</v>
      </c>
      <c r="C160" s="62">
        <v>1</v>
      </c>
      <c r="D160" s="71"/>
      <c r="E160" s="62">
        <v>1</v>
      </c>
      <c r="F160" s="62"/>
      <c r="G160" s="63">
        <v>0.6</v>
      </c>
      <c r="H160" s="63">
        <f t="shared" si="19"/>
        <v>0.6</v>
      </c>
      <c r="I160" s="64"/>
      <c r="J160" s="63"/>
      <c r="K160" s="65"/>
      <c r="L160" s="65"/>
      <c r="M160" s="64"/>
      <c r="N160" s="65"/>
      <c r="O160" s="65"/>
      <c r="P160" s="72"/>
      <c r="Q160" s="65"/>
      <c r="R160" s="64"/>
      <c r="S160" s="65"/>
      <c r="T160" s="62"/>
      <c r="U160" s="62">
        <v>5</v>
      </c>
      <c r="V160" s="62"/>
      <c r="W160" s="66" t="s">
        <v>227</v>
      </c>
    </row>
    <row r="161" spans="1:23">
      <c r="A161" s="163">
        <v>4</v>
      </c>
      <c r="B161" s="143" t="s">
        <v>228</v>
      </c>
      <c r="C161" s="62">
        <v>1</v>
      </c>
      <c r="D161" s="71"/>
      <c r="E161" s="62">
        <v>1</v>
      </c>
      <c r="F161" s="62"/>
      <c r="G161" s="63">
        <v>1.9</v>
      </c>
      <c r="H161" s="63">
        <f t="shared" si="19"/>
        <v>1.9</v>
      </c>
      <c r="I161" s="64"/>
      <c r="J161" s="63"/>
      <c r="K161" s="65"/>
      <c r="L161" s="65"/>
      <c r="M161" s="64"/>
      <c r="N161" s="65"/>
      <c r="O161" s="65"/>
      <c r="P161" s="72"/>
      <c r="Q161" s="65"/>
      <c r="R161" s="64"/>
      <c r="S161" s="65"/>
      <c r="T161" s="62"/>
      <c r="U161" s="62">
        <v>5</v>
      </c>
      <c r="V161" s="62"/>
      <c r="W161" s="66" t="s">
        <v>228</v>
      </c>
    </row>
    <row r="162" spans="1:23">
      <c r="A162" s="166">
        <v>3</v>
      </c>
      <c r="B162" s="142" t="s">
        <v>132</v>
      </c>
      <c r="C162" s="67">
        <v>1</v>
      </c>
      <c r="D162" s="67"/>
      <c r="E162" s="69">
        <v>1</v>
      </c>
      <c r="F162" s="69"/>
      <c r="G162" s="57">
        <f>SUM(H163:H165)</f>
        <v>8</v>
      </c>
      <c r="H162" s="57">
        <f t="shared" si="19"/>
        <v>8</v>
      </c>
      <c r="I162" s="114"/>
      <c r="J162" s="57"/>
      <c r="K162" s="115"/>
      <c r="L162" s="115"/>
      <c r="M162" s="114"/>
      <c r="N162" s="115"/>
      <c r="O162" s="115"/>
      <c r="P162" s="116"/>
      <c r="Q162" s="115"/>
      <c r="R162" s="114"/>
      <c r="S162" s="115"/>
      <c r="T162" s="69" t="s">
        <v>75</v>
      </c>
      <c r="U162" s="69"/>
      <c r="V162" s="69" t="s">
        <v>101</v>
      </c>
      <c r="W162" s="120" t="s">
        <v>92</v>
      </c>
    </row>
    <row r="163" spans="1:23" ht="22" customHeight="1">
      <c r="A163" s="163">
        <v>4</v>
      </c>
      <c r="B163" s="153" t="s">
        <v>229</v>
      </c>
      <c r="C163" s="71">
        <v>1</v>
      </c>
      <c r="D163" s="71"/>
      <c r="E163" s="62">
        <v>1</v>
      </c>
      <c r="F163" s="62"/>
      <c r="G163" s="63">
        <v>1</v>
      </c>
      <c r="H163" s="63">
        <f t="shared" si="19"/>
        <v>1</v>
      </c>
      <c r="I163" s="64"/>
      <c r="J163" s="63"/>
      <c r="K163" s="65"/>
      <c r="L163" s="65"/>
      <c r="M163" s="64"/>
      <c r="N163" s="65"/>
      <c r="O163" s="65"/>
      <c r="P163" s="72"/>
      <c r="Q163" s="65"/>
      <c r="R163" s="64"/>
      <c r="S163" s="65"/>
      <c r="T163" s="62"/>
      <c r="U163" s="62">
        <v>5</v>
      </c>
      <c r="V163" s="62"/>
      <c r="W163" s="76" t="s">
        <v>229</v>
      </c>
    </row>
    <row r="164" spans="1:23" ht="22" customHeight="1">
      <c r="A164" s="163">
        <v>4</v>
      </c>
      <c r="B164" s="153" t="s">
        <v>281</v>
      </c>
      <c r="C164" s="71">
        <v>1</v>
      </c>
      <c r="D164" s="71"/>
      <c r="E164" s="62">
        <v>1</v>
      </c>
      <c r="F164" s="62"/>
      <c r="G164" s="63">
        <v>1</v>
      </c>
      <c r="H164" s="63">
        <f t="shared" si="19"/>
        <v>1</v>
      </c>
      <c r="I164" s="64"/>
      <c r="J164" s="63"/>
      <c r="K164" s="65"/>
      <c r="L164" s="65"/>
      <c r="M164" s="64"/>
      <c r="N164" s="65"/>
      <c r="O164" s="65"/>
      <c r="P164" s="72"/>
      <c r="Q164" s="65"/>
      <c r="R164" s="64"/>
      <c r="S164" s="65"/>
      <c r="T164" s="62"/>
      <c r="U164" s="62">
        <v>5</v>
      </c>
      <c r="V164" s="62"/>
      <c r="W164" s="76" t="s">
        <v>281</v>
      </c>
    </row>
    <row r="165" spans="1:23" ht="22" customHeight="1">
      <c r="A165" s="163">
        <v>4</v>
      </c>
      <c r="B165" s="153" t="s">
        <v>282</v>
      </c>
      <c r="C165" s="71">
        <v>1</v>
      </c>
      <c r="D165" s="71"/>
      <c r="E165" s="62">
        <v>1</v>
      </c>
      <c r="F165" s="62"/>
      <c r="G165" s="63">
        <v>6</v>
      </c>
      <c r="H165" s="63">
        <f t="shared" si="19"/>
        <v>6</v>
      </c>
      <c r="I165" s="64"/>
      <c r="J165" s="63"/>
      <c r="K165" s="65"/>
      <c r="L165" s="65"/>
      <c r="M165" s="64"/>
      <c r="N165" s="65"/>
      <c r="O165" s="65"/>
      <c r="P165" s="72"/>
      <c r="Q165" s="65"/>
      <c r="R165" s="64"/>
      <c r="S165" s="65"/>
      <c r="T165" s="62"/>
      <c r="U165" s="62">
        <v>5</v>
      </c>
      <c r="V165" s="62"/>
      <c r="W165" s="76" t="s">
        <v>282</v>
      </c>
    </row>
    <row r="166" spans="1:23" ht="22" customHeight="1">
      <c r="A166" s="166">
        <v>3</v>
      </c>
      <c r="B166" s="154" t="s">
        <v>133</v>
      </c>
      <c r="C166" s="67">
        <v>1</v>
      </c>
      <c r="D166" s="67"/>
      <c r="E166" s="69">
        <v>1</v>
      </c>
      <c r="F166" s="69"/>
      <c r="G166" s="57">
        <f>SUM(H167:H169)</f>
        <v>9.1999999999999993</v>
      </c>
      <c r="H166" s="57">
        <f t="shared" si="19"/>
        <v>9.1999999999999993</v>
      </c>
      <c r="I166" s="114"/>
      <c r="J166" s="57"/>
      <c r="K166" s="115"/>
      <c r="L166" s="115"/>
      <c r="M166" s="114"/>
      <c r="N166" s="115"/>
      <c r="O166" s="115"/>
      <c r="P166" s="116"/>
      <c r="Q166" s="115"/>
      <c r="R166" s="114"/>
      <c r="S166" s="115"/>
      <c r="T166" s="69" t="s">
        <v>75</v>
      </c>
      <c r="U166" s="69"/>
      <c r="V166" s="69" t="s">
        <v>101</v>
      </c>
      <c r="W166" s="120" t="s">
        <v>93</v>
      </c>
    </row>
    <row r="167" spans="1:23" ht="22" customHeight="1">
      <c r="A167" s="163">
        <v>4</v>
      </c>
      <c r="B167" s="153" t="s">
        <v>235</v>
      </c>
      <c r="C167" s="71">
        <v>1</v>
      </c>
      <c r="D167" s="71"/>
      <c r="E167" s="62">
        <v>1</v>
      </c>
      <c r="F167" s="62"/>
      <c r="G167" s="63">
        <v>1</v>
      </c>
      <c r="H167" s="63">
        <f t="shared" si="19"/>
        <v>1</v>
      </c>
      <c r="I167" s="64"/>
      <c r="J167" s="63"/>
      <c r="K167" s="65"/>
      <c r="L167" s="65"/>
      <c r="M167" s="64"/>
      <c r="N167" s="65"/>
      <c r="O167" s="65"/>
      <c r="P167" s="72"/>
      <c r="Q167" s="65"/>
      <c r="R167" s="64"/>
      <c r="S167" s="65"/>
      <c r="T167" s="62"/>
      <c r="U167" s="62">
        <v>5</v>
      </c>
      <c r="V167" s="62"/>
      <c r="W167" s="76" t="s">
        <v>235</v>
      </c>
    </row>
    <row r="168" spans="1:23" ht="22" customHeight="1">
      <c r="A168" s="163">
        <v>4</v>
      </c>
      <c r="B168" s="153" t="s">
        <v>236</v>
      </c>
      <c r="C168" s="71">
        <v>1</v>
      </c>
      <c r="D168" s="71"/>
      <c r="E168" s="62">
        <v>1</v>
      </c>
      <c r="F168" s="62"/>
      <c r="G168" s="63">
        <v>1</v>
      </c>
      <c r="H168" s="63">
        <f t="shared" si="19"/>
        <v>1</v>
      </c>
      <c r="I168" s="64"/>
      <c r="J168" s="63"/>
      <c r="K168" s="65"/>
      <c r="L168" s="65"/>
      <c r="M168" s="64"/>
      <c r="N168" s="65"/>
      <c r="O168" s="65"/>
      <c r="P168" s="72"/>
      <c r="Q168" s="65"/>
      <c r="R168" s="64"/>
      <c r="S168" s="65"/>
      <c r="T168" s="62"/>
      <c r="U168" s="62">
        <v>5</v>
      </c>
      <c r="V168" s="62"/>
      <c r="W168" s="76" t="s">
        <v>236</v>
      </c>
    </row>
    <row r="169" spans="1:23" ht="22" customHeight="1">
      <c r="A169" s="163">
        <v>4</v>
      </c>
      <c r="B169" s="153" t="s">
        <v>238</v>
      </c>
      <c r="C169" s="71">
        <v>1</v>
      </c>
      <c r="D169" s="71"/>
      <c r="E169" s="62">
        <v>1</v>
      </c>
      <c r="F169" s="62"/>
      <c r="G169" s="63">
        <v>7.2</v>
      </c>
      <c r="H169" s="63">
        <f t="shared" si="19"/>
        <v>7.2</v>
      </c>
      <c r="I169" s="64"/>
      <c r="J169" s="63"/>
      <c r="K169" s="65"/>
      <c r="L169" s="65"/>
      <c r="M169" s="64"/>
      <c r="N169" s="65"/>
      <c r="O169" s="65"/>
      <c r="P169" s="72"/>
      <c r="Q169" s="65"/>
      <c r="R169" s="64"/>
      <c r="S169" s="65"/>
      <c r="T169" s="62"/>
      <c r="U169" s="62">
        <v>5</v>
      </c>
      <c r="V169" s="62"/>
      <c r="W169" s="76" t="s">
        <v>238</v>
      </c>
    </row>
    <row r="170" spans="1:23" ht="22" customHeight="1">
      <c r="A170" s="166">
        <v>3</v>
      </c>
      <c r="B170" s="154" t="s">
        <v>237</v>
      </c>
      <c r="C170" s="67">
        <v>1</v>
      </c>
      <c r="D170" s="67"/>
      <c r="E170" s="69">
        <v>1</v>
      </c>
      <c r="F170" s="69"/>
      <c r="G170" s="57">
        <f>SUM(H171:H172)</f>
        <v>8.1999999999999993</v>
      </c>
      <c r="H170" s="57">
        <f t="shared" si="19"/>
        <v>8.1999999999999993</v>
      </c>
      <c r="I170" s="114"/>
      <c r="J170" s="57"/>
      <c r="K170" s="115"/>
      <c r="L170" s="115"/>
      <c r="M170" s="114"/>
      <c r="N170" s="115"/>
      <c r="O170" s="115"/>
      <c r="P170" s="116"/>
      <c r="Q170" s="115"/>
      <c r="R170" s="114"/>
      <c r="S170" s="115"/>
      <c r="T170" s="69" t="s">
        <v>75</v>
      </c>
      <c r="U170" s="69"/>
      <c r="V170" s="69" t="s">
        <v>101</v>
      </c>
      <c r="W170" s="120" t="s">
        <v>93</v>
      </c>
    </row>
    <row r="171" spans="1:23" ht="22" customHeight="1">
      <c r="A171" s="163">
        <v>4</v>
      </c>
      <c r="B171" s="153" t="s">
        <v>283</v>
      </c>
      <c r="C171" s="71">
        <v>1</v>
      </c>
      <c r="D171" s="71"/>
      <c r="E171" s="62">
        <v>1</v>
      </c>
      <c r="F171" s="62"/>
      <c r="G171" s="63">
        <v>1</v>
      </c>
      <c r="H171" s="63">
        <f t="shared" si="19"/>
        <v>1</v>
      </c>
      <c r="I171" s="64"/>
      <c r="J171" s="63"/>
      <c r="K171" s="65"/>
      <c r="L171" s="65"/>
      <c r="M171" s="64"/>
      <c r="N171" s="65"/>
      <c r="O171" s="65"/>
      <c r="P171" s="72"/>
      <c r="Q171" s="65"/>
      <c r="R171" s="64"/>
      <c r="S171" s="65"/>
      <c r="T171" s="62"/>
      <c r="U171" s="62">
        <v>5</v>
      </c>
      <c r="V171" s="62"/>
      <c r="W171" s="76" t="s">
        <v>283</v>
      </c>
    </row>
    <row r="172" spans="1:23" ht="22" customHeight="1">
      <c r="A172" s="163">
        <v>4</v>
      </c>
      <c r="B172" s="153" t="s">
        <v>233</v>
      </c>
      <c r="C172" s="71">
        <v>1</v>
      </c>
      <c r="D172" s="71"/>
      <c r="E172" s="62">
        <v>1</v>
      </c>
      <c r="F172" s="62"/>
      <c r="G172" s="63">
        <v>7.2</v>
      </c>
      <c r="H172" s="63">
        <f t="shared" si="19"/>
        <v>7.2</v>
      </c>
      <c r="I172" s="64"/>
      <c r="J172" s="63"/>
      <c r="K172" s="65"/>
      <c r="L172" s="65"/>
      <c r="M172" s="64"/>
      <c r="N172" s="65"/>
      <c r="O172" s="65"/>
      <c r="P172" s="72"/>
      <c r="Q172" s="65"/>
      <c r="R172" s="64"/>
      <c r="S172" s="65"/>
      <c r="T172" s="62"/>
      <c r="U172" s="62">
        <v>5</v>
      </c>
      <c r="V172" s="62"/>
      <c r="W172" s="76" t="s">
        <v>233</v>
      </c>
    </row>
    <row r="173" spans="1:23">
      <c r="A173" s="166">
        <v>3</v>
      </c>
      <c r="B173" s="142" t="s">
        <v>134</v>
      </c>
      <c r="C173" s="67">
        <v>1</v>
      </c>
      <c r="D173" s="67"/>
      <c r="E173" s="69">
        <v>1</v>
      </c>
      <c r="F173" s="69"/>
      <c r="G173" s="57">
        <v>56</v>
      </c>
      <c r="H173" s="57">
        <f t="shared" si="19"/>
        <v>56</v>
      </c>
      <c r="I173" s="114"/>
      <c r="J173" s="57"/>
      <c r="K173" s="115"/>
      <c r="L173" s="115"/>
      <c r="M173" s="114"/>
      <c r="N173" s="115"/>
      <c r="O173" s="115"/>
      <c r="P173" s="116"/>
      <c r="Q173" s="115"/>
      <c r="R173" s="114"/>
      <c r="S173" s="115"/>
      <c r="T173" s="69"/>
      <c r="U173" s="69">
        <v>5</v>
      </c>
      <c r="V173" s="69"/>
      <c r="W173" s="120" t="s">
        <v>18</v>
      </c>
    </row>
    <row r="174" spans="1:23">
      <c r="A174" s="166">
        <v>3</v>
      </c>
      <c r="B174" s="142" t="s">
        <v>234</v>
      </c>
      <c r="C174" s="67">
        <v>1</v>
      </c>
      <c r="D174" s="67"/>
      <c r="E174" s="69">
        <v>1</v>
      </c>
      <c r="F174" s="69"/>
      <c r="G174" s="57">
        <v>3.1</v>
      </c>
      <c r="H174" s="57">
        <f>C174*G174</f>
        <v>3.1</v>
      </c>
      <c r="I174" s="114"/>
      <c r="J174" s="57"/>
      <c r="K174" s="115"/>
      <c r="L174" s="115"/>
      <c r="M174" s="114"/>
      <c r="N174" s="115"/>
      <c r="O174" s="115"/>
      <c r="P174" s="116"/>
      <c r="Q174" s="115"/>
      <c r="R174" s="114"/>
      <c r="S174" s="115"/>
      <c r="T174" s="69"/>
      <c r="U174" s="69">
        <v>5</v>
      </c>
      <c r="V174" s="69"/>
      <c r="W174" s="117" t="s">
        <v>19</v>
      </c>
    </row>
    <row r="175" spans="1:23">
      <c r="A175" s="166">
        <v>3</v>
      </c>
      <c r="B175" s="142" t="s">
        <v>135</v>
      </c>
      <c r="C175" s="67">
        <v>3</v>
      </c>
      <c r="D175" s="67"/>
      <c r="E175" s="69">
        <v>3</v>
      </c>
      <c r="F175" s="69"/>
      <c r="G175" s="57">
        <v>1.5</v>
      </c>
      <c r="H175" s="57">
        <f>C175*G175</f>
        <v>4.5</v>
      </c>
      <c r="I175" s="114"/>
      <c r="J175" s="57"/>
      <c r="K175" s="115">
        <v>3.0000000000000001E-3</v>
      </c>
      <c r="L175" s="115">
        <f t="shared" ref="L175:L176" si="20">C175*K175</f>
        <v>9.0000000000000011E-3</v>
      </c>
      <c r="M175" s="114">
        <v>0.5</v>
      </c>
      <c r="N175" s="115">
        <f t="shared" ref="N175:N176" si="21">L175+(M175*L175)</f>
        <v>1.3500000000000002E-2</v>
      </c>
      <c r="O175" s="115">
        <v>8.9999999999999993E-3</v>
      </c>
      <c r="P175" s="116">
        <v>0.15</v>
      </c>
      <c r="Q175" s="115">
        <f>C175*P175</f>
        <v>0.44999999999999996</v>
      </c>
      <c r="R175" s="114">
        <v>1</v>
      </c>
      <c r="S175" s="115">
        <f t="shared" ref="S175:S176" si="22">Q175+(R175*Q175)</f>
        <v>0.89999999999999991</v>
      </c>
      <c r="T175" s="69" t="s">
        <v>103</v>
      </c>
      <c r="U175" s="69">
        <v>5</v>
      </c>
      <c r="V175" s="69" t="s">
        <v>108</v>
      </c>
      <c r="W175" s="120" t="s">
        <v>20</v>
      </c>
    </row>
    <row r="176" spans="1:23" ht="79.25" customHeight="1">
      <c r="A176" s="166">
        <v>3</v>
      </c>
      <c r="B176" s="154" t="s">
        <v>17</v>
      </c>
      <c r="C176" s="67">
        <v>1</v>
      </c>
      <c r="D176" s="67"/>
      <c r="E176" s="69">
        <v>1</v>
      </c>
      <c r="F176" s="69"/>
      <c r="G176" s="57">
        <v>6</v>
      </c>
      <c r="H176" s="57">
        <f>C176*G176</f>
        <v>6</v>
      </c>
      <c r="I176" s="114"/>
      <c r="J176" s="57"/>
      <c r="K176" s="115">
        <v>10</v>
      </c>
      <c r="L176" s="115">
        <f t="shared" si="20"/>
        <v>10</v>
      </c>
      <c r="M176" s="114">
        <v>0.2</v>
      </c>
      <c r="N176" s="115">
        <f t="shared" si="21"/>
        <v>12</v>
      </c>
      <c r="O176" s="115">
        <v>10</v>
      </c>
      <c r="P176" s="116">
        <v>10</v>
      </c>
      <c r="Q176" s="115">
        <f t="shared" ref="Q176" si="23">C176*P176</f>
        <v>10</v>
      </c>
      <c r="R176" s="114">
        <v>0.5</v>
      </c>
      <c r="S176" s="115">
        <f t="shared" si="22"/>
        <v>15</v>
      </c>
      <c r="T176" s="69" t="s">
        <v>73</v>
      </c>
      <c r="U176" s="69">
        <v>5</v>
      </c>
      <c r="V176" s="69" t="s">
        <v>82</v>
      </c>
      <c r="W176" s="120" t="s">
        <v>87</v>
      </c>
    </row>
    <row r="177" spans="1:23" ht="40.75" customHeight="1">
      <c r="A177" s="167">
        <v>2</v>
      </c>
      <c r="B177" s="155" t="s">
        <v>49</v>
      </c>
      <c r="C177" s="131">
        <v>1</v>
      </c>
      <c r="D177" s="131"/>
      <c r="E177" s="106">
        <v>1</v>
      </c>
      <c r="F177" s="106"/>
      <c r="G177" s="123">
        <f>(H149+H101+H5)*0.15</f>
        <v>63.229500000000002</v>
      </c>
      <c r="H177" s="123">
        <f>C177*G177</f>
        <v>63.229500000000002</v>
      </c>
      <c r="I177" s="132"/>
      <c r="J177" s="123"/>
      <c r="K177" s="133"/>
      <c r="L177" s="133"/>
      <c r="M177" s="132"/>
      <c r="N177" s="133"/>
      <c r="O177" s="133"/>
      <c r="P177" s="134"/>
      <c r="Q177" s="133"/>
      <c r="R177" s="132"/>
      <c r="S177" s="133"/>
      <c r="T177" s="106"/>
      <c r="U177" s="106">
        <v>6</v>
      </c>
      <c r="V177" s="106"/>
      <c r="W177" s="110" t="s">
        <v>50</v>
      </c>
    </row>
    <row r="178" spans="1:23" ht="15" customHeight="1">
      <c r="A178" s="169"/>
      <c r="B178" s="156"/>
      <c r="C178" s="124"/>
      <c r="D178" s="124"/>
      <c r="E178" s="125"/>
      <c r="F178" s="125"/>
      <c r="G178" s="126"/>
      <c r="H178" s="126"/>
      <c r="I178" s="127"/>
      <c r="J178" s="126"/>
      <c r="K178" s="128"/>
      <c r="L178" s="128"/>
      <c r="M178" s="127"/>
      <c r="N178" s="128"/>
      <c r="O178" s="128"/>
      <c r="P178" s="129"/>
      <c r="Q178" s="128"/>
      <c r="R178" s="127"/>
      <c r="S178" s="128"/>
      <c r="T178" s="125"/>
      <c r="U178" s="125"/>
      <c r="V178" s="125"/>
      <c r="W178" s="130"/>
    </row>
    <row r="179" spans="1:23">
      <c r="A179" s="4"/>
      <c r="T179" s="88"/>
    </row>
    <row r="180" spans="1:23">
      <c r="A180" s="4"/>
      <c r="T180" s="88"/>
    </row>
    <row r="181" spans="1:23">
      <c r="A181" s="4"/>
      <c r="T181" s="88"/>
    </row>
    <row r="182" spans="1:23">
      <c r="A182" s="4"/>
      <c r="T182" s="88"/>
    </row>
  </sheetData>
  <sheetCalcPr fullCalcOnLoad="1"/>
  <mergeCells count="6">
    <mergeCell ref="B2"/>
    <mergeCell ref="C2:F2"/>
    <mergeCell ref="T2:V2"/>
    <mergeCell ref="H2:J2"/>
    <mergeCell ref="K2:N2"/>
    <mergeCell ref="P2:S2"/>
  </mergeCells>
  <phoneticPr fontId="2" type="noConversion"/>
  <printOptions gridLines="1"/>
  <pageMargins left="1.2" right="0.45" top="0.5" bottom="0.5" header="0.3" footer="0.3"/>
  <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6" tint="-0.249977111117893"/>
  </sheetPr>
  <dimension ref="B1:J11"/>
  <sheetViews>
    <sheetView topLeftCell="A2" workbookViewId="0">
      <selection activeCell="E2" sqref="E2"/>
    </sheetView>
  </sheetViews>
  <sheetFormatPr baseColWidth="12" defaultColWidth="8.33203125" defaultRowHeight="14"/>
  <cols>
    <col min="1" max="1" width="3.5" customWidth="1"/>
    <col min="2" max="2" width="8.33203125" style="1"/>
    <col min="3" max="3" width="25" customWidth="1"/>
    <col min="4" max="4" width="41.33203125" customWidth="1"/>
    <col min="5" max="5" width="47.83203125" customWidth="1"/>
    <col min="6" max="6" width="35.1640625" customWidth="1"/>
  </cols>
  <sheetData>
    <row r="1" spans="2:10" ht="15" thickBot="1"/>
    <row r="2" spans="2:10" ht="18" thickBot="1">
      <c r="B2" s="5" t="s">
        <v>211</v>
      </c>
      <c r="C2" s="6" t="s">
        <v>212</v>
      </c>
      <c r="D2" s="6" t="s">
        <v>74</v>
      </c>
      <c r="E2" s="6" t="s">
        <v>220</v>
      </c>
      <c r="F2" s="7" t="s">
        <v>221</v>
      </c>
    </row>
    <row r="3" spans="2:10" ht="45">
      <c r="B3" s="8">
        <v>1</v>
      </c>
      <c r="C3" s="9" t="s">
        <v>243</v>
      </c>
      <c r="D3" s="9" t="s">
        <v>244</v>
      </c>
      <c r="E3" s="9" t="s">
        <v>197</v>
      </c>
      <c r="F3" s="10" t="s">
        <v>216</v>
      </c>
    </row>
    <row r="4" spans="2:10" ht="90">
      <c r="B4" s="11">
        <v>2</v>
      </c>
      <c r="C4" s="12" t="s">
        <v>217</v>
      </c>
      <c r="D4" s="12" t="s">
        <v>218</v>
      </c>
      <c r="E4" s="12" t="s">
        <v>200</v>
      </c>
      <c r="F4" s="13" t="s">
        <v>201</v>
      </c>
      <c r="J4" s="4"/>
    </row>
    <row r="5" spans="2:10" ht="75">
      <c r="B5" s="11">
        <v>3</v>
      </c>
      <c r="C5" s="12" t="s">
        <v>245</v>
      </c>
      <c r="D5" s="12" t="s">
        <v>224</v>
      </c>
      <c r="E5" s="12" t="s">
        <v>213</v>
      </c>
      <c r="F5" s="13" t="s">
        <v>214</v>
      </c>
    </row>
    <row r="6" spans="2:10" ht="90">
      <c r="B6" s="11">
        <v>4</v>
      </c>
      <c r="C6" s="12" t="s">
        <v>215</v>
      </c>
      <c r="D6" s="12" t="s">
        <v>189</v>
      </c>
      <c r="E6" s="12" t="s">
        <v>186</v>
      </c>
      <c r="F6" s="13" t="s">
        <v>187</v>
      </c>
    </row>
    <row r="7" spans="2:10" ht="120">
      <c r="B7" s="11">
        <v>5</v>
      </c>
      <c r="C7" s="12" t="s">
        <v>188</v>
      </c>
      <c r="D7" s="12" t="s">
        <v>240</v>
      </c>
      <c r="E7" s="12" t="s">
        <v>251</v>
      </c>
      <c r="F7" s="13" t="s">
        <v>204</v>
      </c>
    </row>
    <row r="8" spans="2:10" ht="75">
      <c r="B8" s="11">
        <v>6</v>
      </c>
      <c r="C8" s="12" t="s">
        <v>205</v>
      </c>
      <c r="D8" s="12" t="s">
        <v>192</v>
      </c>
      <c r="E8" s="12" t="s">
        <v>219</v>
      </c>
      <c r="F8" s="13" t="s">
        <v>184</v>
      </c>
    </row>
    <row r="9" spans="2:10" ht="90">
      <c r="B9" s="11">
        <v>7</v>
      </c>
      <c r="C9" s="12" t="s">
        <v>185</v>
      </c>
      <c r="D9" s="12" t="s">
        <v>230</v>
      </c>
      <c r="E9" s="12" t="s">
        <v>199</v>
      </c>
      <c r="F9" s="13" t="s">
        <v>184</v>
      </c>
    </row>
    <row r="10" spans="2:10" ht="105">
      <c r="B10" s="11">
        <v>8</v>
      </c>
      <c r="C10" s="12" t="s">
        <v>193</v>
      </c>
      <c r="D10" s="12" t="s">
        <v>194</v>
      </c>
      <c r="E10" s="12" t="s">
        <v>167</v>
      </c>
      <c r="F10" s="13" t="s">
        <v>195</v>
      </c>
    </row>
    <row r="11" spans="2:10" ht="91" thickBot="1">
      <c r="B11" s="14">
        <v>9</v>
      </c>
      <c r="C11" s="15" t="s">
        <v>196</v>
      </c>
      <c r="D11" s="15" t="s">
        <v>166</v>
      </c>
      <c r="E11" s="15" t="s">
        <v>239</v>
      </c>
      <c r="F11" s="16" t="s">
        <v>168</v>
      </c>
    </row>
  </sheetData>
  <sheetCalcPr fullCalcOnLoad="1"/>
  <phoneticPr fontId="2"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tabColor theme="9" tint="-0.249977111117893"/>
  </sheetPr>
  <dimension ref="B1:I13"/>
  <sheetViews>
    <sheetView zoomScale="80" zoomScaleNormal="80" zoomScalePageLayoutView="80" workbookViewId="0">
      <selection activeCell="E9" sqref="E9"/>
    </sheetView>
  </sheetViews>
  <sheetFormatPr baseColWidth="12" defaultColWidth="8.33203125" defaultRowHeight="14"/>
  <cols>
    <col min="1" max="1" width="3.33203125" style="2" customWidth="1"/>
    <col min="2" max="2" width="22.83203125" style="2" customWidth="1"/>
    <col min="3" max="3" width="61" style="2" customWidth="1"/>
    <col min="4" max="4" width="32.5" style="2" customWidth="1"/>
    <col min="5" max="5" width="23.5" style="2" customWidth="1"/>
    <col min="6" max="6" width="78.5" style="3" customWidth="1"/>
    <col min="7" max="7" width="10.1640625" style="2" customWidth="1"/>
    <col min="8" max="8" width="28.33203125" style="2" customWidth="1"/>
    <col min="9" max="9" width="48.1640625" style="2" customWidth="1"/>
    <col min="10" max="16384" width="8.33203125" style="2"/>
  </cols>
  <sheetData>
    <row r="1" spans="2:9" ht="15" thickBot="1">
      <c r="D1" s="18"/>
    </row>
    <row r="2" spans="2:9" ht="39" customHeight="1" thickBot="1">
      <c r="B2" s="178" t="s">
        <v>151</v>
      </c>
      <c r="C2" s="179"/>
      <c r="D2" s="18"/>
      <c r="E2" s="178" t="s">
        <v>64</v>
      </c>
      <c r="F2" s="179"/>
    </row>
    <row r="3" spans="2:9" ht="108" customHeight="1">
      <c r="B3" s="25" t="s">
        <v>177</v>
      </c>
      <c r="C3" s="26" t="s">
        <v>178</v>
      </c>
      <c r="D3" s="19"/>
      <c r="E3" s="25" t="s">
        <v>163</v>
      </c>
      <c r="F3" s="26" t="s">
        <v>122</v>
      </c>
      <c r="H3" s="23"/>
      <c r="I3" s="24"/>
    </row>
    <row r="4" spans="2:9" ht="112">
      <c r="B4" s="27" t="s">
        <v>179</v>
      </c>
      <c r="C4" s="28" t="s">
        <v>202</v>
      </c>
      <c r="D4" s="18"/>
      <c r="E4" s="25" t="s">
        <v>223</v>
      </c>
      <c r="F4" s="26" t="s">
        <v>180</v>
      </c>
      <c r="H4" s="23"/>
      <c r="I4" s="24"/>
    </row>
    <row r="5" spans="2:9" ht="112">
      <c r="B5" s="27" t="s">
        <v>203</v>
      </c>
      <c r="C5" s="28" t="s">
        <v>181</v>
      </c>
      <c r="D5" s="18"/>
      <c r="E5" s="25" t="s">
        <v>172</v>
      </c>
      <c r="F5" s="26" t="s">
        <v>155</v>
      </c>
      <c r="H5" s="21"/>
      <c r="I5" s="22"/>
    </row>
    <row r="6" spans="2:9" ht="96">
      <c r="B6" s="27" t="s">
        <v>182</v>
      </c>
      <c r="C6" s="28" t="s">
        <v>183</v>
      </c>
      <c r="D6" s="18"/>
      <c r="E6" s="25" t="s">
        <v>63</v>
      </c>
      <c r="F6" s="26" t="s">
        <v>62</v>
      </c>
      <c r="I6" s="20"/>
    </row>
    <row r="7" spans="2:9" ht="161" thickBot="1">
      <c r="B7" s="27" t="s">
        <v>149</v>
      </c>
      <c r="C7" s="28" t="s">
        <v>150</v>
      </c>
      <c r="D7" s="18"/>
      <c r="E7" s="31" t="s">
        <v>222</v>
      </c>
      <c r="F7" s="32" t="s">
        <v>148</v>
      </c>
    </row>
    <row r="8" spans="2:9" ht="64">
      <c r="B8" s="27" t="s">
        <v>152</v>
      </c>
      <c r="C8" s="28" t="s">
        <v>153</v>
      </c>
    </row>
    <row r="9" spans="2:9" ht="112">
      <c r="B9" s="27" t="s">
        <v>154</v>
      </c>
      <c r="C9" s="28" t="s">
        <v>190</v>
      </c>
    </row>
    <row r="10" spans="2:9" ht="144">
      <c r="B10" s="27" t="s">
        <v>191</v>
      </c>
      <c r="C10" s="28" t="s">
        <v>164</v>
      </c>
    </row>
    <row r="11" spans="2:9" ht="97" thickBot="1">
      <c r="B11" s="29" t="s">
        <v>165</v>
      </c>
      <c r="C11" s="30" t="s">
        <v>161</v>
      </c>
    </row>
    <row r="12" spans="2:9">
      <c r="B12" s="17"/>
      <c r="C12" s="17"/>
    </row>
    <row r="13" spans="2:9">
      <c r="B13" s="17"/>
      <c r="C13" s="17"/>
    </row>
  </sheetData>
  <sheetCalcPr fullCalcOnLoad="1"/>
  <mergeCells count="2">
    <mergeCell ref="B2:C2"/>
    <mergeCell ref="E2:F2"/>
  </mergeCells>
  <phoneticPr fontId="2"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MEL</vt:lpstr>
      <vt:lpstr>TRL Definitions</vt:lpstr>
      <vt:lpstr>Addtl Definitions</vt:lpstr>
    </vt:vector>
  </TitlesOfParts>
  <Company>NASA/ODIN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J Leete</dc:creator>
  <cp:lastModifiedBy>左近 樹</cp:lastModifiedBy>
  <cp:lastPrinted>2017-10-12T16:07:36Z</cp:lastPrinted>
  <dcterms:created xsi:type="dcterms:W3CDTF">2011-08-28T01:22:56Z</dcterms:created>
  <dcterms:modified xsi:type="dcterms:W3CDTF">2017-10-27T12:22:39Z</dcterms:modified>
</cp:coreProperties>
</file>