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autoCompressPictures="0"/>
  <bookViews>
    <workbookView xWindow="2240" yWindow="980" windowWidth="20380" windowHeight="22820" tabRatio="763"/>
  </bookViews>
  <sheets>
    <sheet name="MISC MEL" sheetId="39" r:id="rId1"/>
  </sheets>
  <externalReferences>
    <externalReference r:id="rId2"/>
  </externalReferences>
  <definedNames>
    <definedName name="_Print_Area" localSheetId="0">'MISC MEL'!$B$1:$W$45</definedName>
    <definedName name="_Print_Titles" localSheetId="0">'MISC MEL'!$1:$3</definedName>
    <definedName name="ADU_70K">#REF!</definedName>
    <definedName name="AWG_12">#REF!</definedName>
    <definedName name="AWG_15">#REF!</definedName>
    <definedName name="AWG_15_M">#REF!</definedName>
    <definedName name="AWG_20">#REF!</definedName>
    <definedName name="AWG_20_m">#REF!</definedName>
    <definedName name="AWG_22">#REF!</definedName>
    <definedName name="AWG_22_m">#REF!</definedName>
    <definedName name="AWG_24">#REF!</definedName>
    <definedName name="AWG_24_M">#REF!</definedName>
    <definedName name="AWG_28">#REF!</definedName>
    <definedName name="AWG_28_M">#REF!</definedName>
    <definedName name="AWG_30">#REF!</definedName>
    <definedName name="AWG_30_m">#REF!</definedName>
    <definedName name="AWG_34">#REF!</definedName>
    <definedName name="AWG_34_M">#REF!</definedName>
    <definedName name="AWG_38">#REF!</definedName>
    <definedName name="AWG_38_m">#REF!</definedName>
    <definedName name="AWG12_C">#REF!</definedName>
    <definedName name="AWG20_C">#REF!</definedName>
    <definedName name="AWG22_C">#REF!</definedName>
    <definedName name="AWG24_C">#REF!</definedName>
    <definedName name="AWG28_C">#REF!</definedName>
    <definedName name="AWG30_C">#REF!</definedName>
    <definedName name="AWG34_C">#REF!</definedName>
    <definedName name="AWG38_C">#REF!</definedName>
    <definedName name="C_1553">#REF!</definedName>
    <definedName name="C_SpW">#REF!</definedName>
    <definedName name="CJB_35K">#REF!</definedName>
    <definedName name="CMU_35K">#REF!</definedName>
    <definedName name="CMUCJB">#REF!</definedName>
    <definedName name="COAX_C">#REF!</definedName>
    <definedName name="connectors">[1]database!$H$5:$H$59</definedName>
    <definedName name="Database_Porfy">#REF!</definedName>
    <definedName name="Geo_mac_Database_Porfy">#REF!</definedName>
    <definedName name="GeoMAC_Database">#REF!</definedName>
    <definedName name="HEMT_35K">#REF!</definedName>
    <definedName name="HEMT_70K">#REF!</definedName>
    <definedName name="instr_20K">#REF!</definedName>
    <definedName name="int_2035">#REF!</definedName>
    <definedName name="int_3570">#REF!</definedName>
    <definedName name="intr_70K">#REF!</definedName>
    <definedName name="PM_20K">#REF!</definedName>
    <definedName name="_xlnm.Print_Area" localSheetId="0">'MISC MEL'!$A$1:$X$65</definedName>
    <definedName name="_xlnm.Print_Titles" localSheetId="0">'MISC MEL'!$1:$3</definedName>
    <definedName name="SHIELD">#REF!</definedName>
    <definedName name="SM_20K">#REF!</definedName>
    <definedName name="SpW">#REF!</definedName>
    <definedName name="W_1553">#REF!</definedName>
  </definedNames>
  <calcPr calcId="13040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4" i="39"/>
  <c r="H45"/>
  <c r="H7"/>
  <c r="H8"/>
  <c r="H9"/>
  <c r="H10"/>
  <c r="H11"/>
  <c r="G6"/>
  <c r="H6"/>
  <c r="H13"/>
  <c r="H14"/>
  <c r="H15"/>
  <c r="H16"/>
  <c r="H17"/>
  <c r="H18"/>
  <c r="G12"/>
  <c r="H12"/>
  <c r="H24"/>
  <c r="H25"/>
  <c r="H26"/>
  <c r="G19"/>
  <c r="H19"/>
  <c r="H28"/>
  <c r="H29"/>
  <c r="H30"/>
  <c r="G27"/>
  <c r="H27"/>
  <c r="H32"/>
  <c r="H33"/>
  <c r="H34"/>
  <c r="G31"/>
  <c r="H31"/>
  <c r="H35"/>
  <c r="H39"/>
  <c r="H40"/>
  <c r="H41"/>
  <c r="H42"/>
  <c r="H43"/>
  <c r="G5"/>
  <c r="H5"/>
  <c r="G46"/>
  <c r="H46"/>
  <c r="G65"/>
  <c r="G47"/>
  <c r="H47"/>
  <c r="G64"/>
  <c r="G66"/>
  <c r="H4"/>
  <c r="Q45"/>
  <c r="S45"/>
  <c r="L45"/>
  <c r="N45"/>
  <c r="Q44"/>
  <c r="S44"/>
  <c r="L44"/>
  <c r="N44"/>
  <c r="H36"/>
  <c r="S5"/>
  <c r="Q5"/>
  <c r="O5"/>
  <c r="N5"/>
  <c r="L5"/>
  <c r="S4"/>
  <c r="Q4"/>
  <c r="O4"/>
  <c r="N4"/>
  <c r="L4"/>
</calcChain>
</file>

<file path=xl/sharedStrings.xml><?xml version="1.0" encoding="utf-8"?>
<sst xmlns="http://schemas.openxmlformats.org/spreadsheetml/2006/main" count="176" uniqueCount="116">
  <si>
    <t>TRA-S Optics and Mirror Supports</t>
    <phoneticPr fontId="2" type="noConversion"/>
  </si>
  <si>
    <t>Spitzer, AKARI/IRC, SPICA/SMI</t>
    <phoneticPr fontId="2" type="noConversion"/>
  </si>
  <si>
    <t>0.5MUSD</t>
    <phoneticPr fontId="2" type="noConversion"/>
  </si>
  <si>
    <t>Lens; Si and Ge,  Holder; Be</t>
    <phoneticPr fontId="2" type="noConversion"/>
  </si>
  <si>
    <t>#14-1 Grism 1 (Others, 1.0kg)</t>
    <phoneticPr fontId="2" type="noConversion"/>
  </si>
  <si>
    <t xml:space="preserve">#15 Camera Lens for TRA-S </t>
    <phoneticPr fontId="2" type="noConversion"/>
  </si>
  <si>
    <t xml:space="preserve">#15 TRA-S Camera Lens for TRA-S (Lens; 2xSi, 1xGe, Holder; Be) </t>
    <phoneticPr fontId="2" type="noConversion"/>
  </si>
  <si>
    <t>TRA-M Optics and Mirror Supports</t>
    <phoneticPr fontId="2" type="noConversion"/>
  </si>
  <si>
    <t>Lens; Si and Ge, Holder; Be</t>
    <phoneticPr fontId="2" type="noConversion"/>
  </si>
  <si>
    <t>#14-2 Grism 2 (Others, 1.0kg)</t>
    <phoneticPr fontId="2" type="noConversion"/>
  </si>
  <si>
    <t>#16 Camera Lens for TRA-M</t>
    <phoneticPr fontId="2" type="noConversion"/>
  </si>
  <si>
    <t xml:space="preserve">#16 TRA-M Camera Lens for TRA-M (Lens; 3xGe, Holder; Be) </t>
    <phoneticPr fontId="2" type="noConversion"/>
  </si>
  <si>
    <r>
      <t>detector</t>
    </r>
    <r>
      <rPr>
        <b/>
        <sz val="16"/>
        <rFont val="Calibri"/>
        <family val="2"/>
      </rPr>
      <t xml:space="preserve"> (Lyot-Coronagraph-based Tip-tilt Sensor)</t>
    </r>
    <phoneticPr fontId="25"/>
  </si>
  <si>
    <r>
      <t xml:space="preserve">#3 </t>
    </r>
    <r>
      <rPr>
        <sz val="16"/>
        <rFont val="Calibri"/>
        <family val="2"/>
      </rPr>
      <t xml:space="preserve">TRA </t>
    </r>
    <r>
      <rPr>
        <sz val="16"/>
        <rFont val="Calibri"/>
        <family val="2"/>
        <scheme val="minor"/>
      </rPr>
      <t>Plane Mirror 2</t>
    </r>
  </si>
  <si>
    <r>
      <t xml:space="preserve">#9 </t>
    </r>
    <r>
      <rPr>
        <sz val="16"/>
        <rFont val="Calibri"/>
        <family val="2"/>
      </rPr>
      <t xml:space="preserve">TRA </t>
    </r>
    <r>
      <rPr>
        <sz val="16"/>
        <rFont val="Calibri"/>
        <family val="2"/>
        <scheme val="minor"/>
      </rPr>
      <t>TMA1</t>
    </r>
  </si>
  <si>
    <r>
      <t xml:space="preserve">#10 </t>
    </r>
    <r>
      <rPr>
        <sz val="16"/>
        <rFont val="Calibri"/>
        <family val="2"/>
      </rPr>
      <t xml:space="preserve">TRA </t>
    </r>
    <r>
      <rPr>
        <sz val="16"/>
        <rFont val="Calibri"/>
        <family val="2"/>
        <scheme val="minor"/>
      </rPr>
      <t>TMA2</t>
    </r>
  </si>
  <si>
    <r>
      <t xml:space="preserve">#11 </t>
    </r>
    <r>
      <rPr>
        <sz val="16"/>
        <rFont val="Calibri"/>
        <family val="2"/>
      </rPr>
      <t xml:space="preserve">TRA </t>
    </r>
    <r>
      <rPr>
        <sz val="16"/>
        <rFont val="Calibri"/>
        <family val="2"/>
        <scheme val="minor"/>
      </rPr>
      <t>TMA3</t>
    </r>
  </si>
  <si>
    <r>
      <t xml:space="preserve">#12 </t>
    </r>
    <r>
      <rPr>
        <sz val="16"/>
        <rFont val="Calibri"/>
        <family val="2"/>
      </rPr>
      <t>TRA-S</t>
    </r>
    <r>
      <rPr>
        <sz val="16"/>
        <rFont val="Calibri"/>
        <family val="2"/>
        <scheme val="minor"/>
      </rPr>
      <t xml:space="preserve">Dichloic Beam Splitter 1 </t>
    </r>
  </si>
  <si>
    <r>
      <t xml:space="preserve">#14-1 </t>
    </r>
    <r>
      <rPr>
        <sz val="16"/>
        <rFont val="Calibri"/>
        <family val="2"/>
      </rPr>
      <t xml:space="preserve">TRA-S </t>
    </r>
    <r>
      <rPr>
        <sz val="16"/>
        <rFont val="Calibri"/>
        <family val="2"/>
        <scheme val="minor"/>
      </rPr>
      <t>Grism 1 (Others, 1.0kg)</t>
    </r>
  </si>
  <si>
    <r>
      <t xml:space="preserve">#13 </t>
    </r>
    <r>
      <rPr>
        <sz val="16"/>
        <rFont val="Calibri"/>
        <family val="2"/>
      </rPr>
      <t xml:space="preserve">TRA-M </t>
    </r>
    <r>
      <rPr>
        <sz val="16"/>
        <rFont val="Calibri"/>
        <family val="2"/>
        <scheme val="minor"/>
      </rPr>
      <t xml:space="preserve">Dichloic Beam Splitter 1 </t>
    </r>
  </si>
  <si>
    <r>
      <t xml:space="preserve">#14-2 </t>
    </r>
    <r>
      <rPr>
        <sz val="16"/>
        <rFont val="Calibri"/>
        <family val="2"/>
      </rPr>
      <t xml:space="preserve">TRA-M </t>
    </r>
    <r>
      <rPr>
        <sz val="16"/>
        <rFont val="Calibri"/>
        <family val="2"/>
        <scheme val="minor"/>
      </rPr>
      <t>Grism 2 (Others, 1.0kg)</t>
    </r>
  </si>
  <si>
    <r>
      <t>#14-3</t>
    </r>
    <r>
      <rPr>
        <sz val="16"/>
        <rFont val="Calibri"/>
        <family val="2"/>
      </rPr>
      <t xml:space="preserve"> TRA-L</t>
    </r>
    <r>
      <rPr>
        <sz val="16"/>
        <rFont val="Calibri"/>
        <family val="2"/>
        <scheme val="minor"/>
      </rPr>
      <t xml:space="preserve"> Grism 3 (Others, 1.0kg)</t>
    </r>
  </si>
  <si>
    <r>
      <t>#17 Camera Lens for TRA-</t>
    </r>
    <r>
      <rPr>
        <sz val="16"/>
        <rFont val="Calibri"/>
        <family val="2"/>
      </rPr>
      <t>L</t>
    </r>
    <r>
      <rPr>
        <sz val="16"/>
        <rFont val="Calibri"/>
        <family val="2"/>
        <scheme val="minor"/>
      </rPr>
      <t/>
    </r>
  </si>
  <si>
    <r>
      <t>Warm Electronics</t>
    </r>
    <r>
      <rPr>
        <b/>
        <sz val="16"/>
        <rFont val="Calibri"/>
        <family val="2"/>
      </rPr>
      <t xml:space="preserve"> A1</t>
    </r>
    <r>
      <rPr>
        <b/>
        <sz val="16"/>
        <rFont val="Calibri"/>
        <family val="2"/>
        <scheme val="minor"/>
      </rPr>
      <t xml:space="preserve"> (CPI/Power board, a digital and analog board for array control, a board for peripheral control for Detectors</t>
    </r>
    <r>
      <rPr>
        <b/>
        <sz val="16"/>
        <rFont val="Calibri"/>
        <family val="2"/>
      </rPr>
      <t>, Single Board Computer, Command and Telemetry</t>
    </r>
    <r>
      <rPr>
        <b/>
        <sz val="16"/>
        <rFont val="Calibri"/>
        <family val="2"/>
        <scheme val="minor"/>
      </rPr>
      <t>)</t>
    </r>
  </si>
  <si>
    <t>TBD</t>
    <phoneticPr fontId="2" type="noConversion"/>
  </si>
  <si>
    <t>TBD</t>
    <phoneticPr fontId="2" type="noConversion"/>
  </si>
  <si>
    <t>TBD</t>
    <phoneticPr fontId="2" type="noConversion"/>
  </si>
  <si>
    <t>HgCdTe 2kx2k</t>
    <phoneticPr fontId="2" type="noConversion"/>
  </si>
  <si>
    <t>Si:As 2kx2k with calibration source</t>
    <phoneticPr fontId="2" type="noConversion"/>
  </si>
  <si>
    <t>HgCdTe 128x128</t>
    <phoneticPr fontId="2" type="noConversion"/>
  </si>
  <si>
    <t>TBD</t>
    <phoneticPr fontId="2" type="noConversion"/>
  </si>
  <si>
    <t>Approximation for mounting MISC to CPA and mirror backplane of OST.  Alos includes 30% of total harnessing.</t>
  </si>
  <si>
    <t xml:space="preserve">#8-1 TRA Pupil Slicer Assembly : Pupil Slicer </t>
    <phoneticPr fontId="2" type="noConversion"/>
  </si>
  <si>
    <t>#8-2 TRA Pupil Slicer Assembly : Mirror 1 (made of 5 mirrorlets)</t>
    <phoneticPr fontId="2" type="noConversion"/>
  </si>
  <si>
    <t>#8-3 TRA Pupil Slicer Assembly : Mirror 2</t>
    <phoneticPr fontId="2" type="noConversion"/>
  </si>
  <si>
    <t>#8-4 TRA Pupil Slicer Assembly : Mirror 3</t>
    <phoneticPr fontId="2" type="noConversion"/>
  </si>
  <si>
    <t>Total Power [W] w/ Contgcy (MEV)</t>
    <phoneticPr fontId="2" type="noConversion"/>
  </si>
  <si>
    <t>Quoted 
Price</t>
    <phoneticPr fontId="2" type="noConversion"/>
  </si>
  <si>
    <t>MISC</t>
    <phoneticPr fontId="2" type="noConversion"/>
  </si>
  <si>
    <t>MISC Transit Spectrometer Module</t>
    <phoneticPr fontId="2" type="noConversion"/>
  </si>
  <si>
    <t>43.0MUSD</t>
    <phoneticPr fontId="2" type="noConversion"/>
  </si>
  <si>
    <t>Wavefront Sensor</t>
    <phoneticPr fontId="2" type="noConversion"/>
  </si>
  <si>
    <t>JWST, SPICA/SMI</t>
    <phoneticPr fontId="2" type="noConversion"/>
  </si>
  <si>
    <t>1.5MUSD</t>
    <phoneticPr fontId="2" type="noConversion"/>
  </si>
  <si>
    <t>Be</t>
    <phoneticPr fontId="2" type="noConversion"/>
  </si>
  <si>
    <r>
      <t>#</t>
    </r>
    <r>
      <rPr>
        <sz val="16"/>
        <rFont val="Calibri"/>
        <family val="2"/>
      </rPr>
      <t>G1</t>
    </r>
    <r>
      <rPr>
        <sz val="16"/>
        <rFont val="Calibri"/>
        <family val="2"/>
        <scheme val="minor"/>
      </rPr>
      <t xml:space="preserve"> </t>
    </r>
    <r>
      <rPr>
        <sz val="16"/>
        <rFont val="Calibri"/>
        <family val="2"/>
      </rPr>
      <t>Focal Plane Mask</t>
    </r>
  </si>
  <si>
    <r>
      <t>#</t>
    </r>
    <r>
      <rPr>
        <sz val="16"/>
        <rFont val="Calibri"/>
        <family val="2"/>
      </rPr>
      <t>G2</t>
    </r>
    <r>
      <rPr>
        <sz val="16"/>
        <rFont val="Calibri"/>
        <family val="2"/>
        <scheme val="minor"/>
      </rPr>
      <t xml:space="preserve"> </t>
    </r>
    <r>
      <rPr>
        <sz val="16"/>
        <rFont val="Calibri"/>
        <family val="2"/>
      </rPr>
      <t>Plane Mirror</t>
    </r>
  </si>
  <si>
    <r>
      <t>#</t>
    </r>
    <r>
      <rPr>
        <sz val="16"/>
        <rFont val="Calibri"/>
        <family val="2"/>
      </rPr>
      <t>G3 Lens Unit</t>
    </r>
    <r>
      <rPr>
        <sz val="16"/>
        <rFont val="Calibri"/>
        <family val="2"/>
        <scheme val="minor"/>
      </rPr>
      <t xml:space="preserve"> 1</t>
    </r>
  </si>
  <si>
    <r>
      <t>#</t>
    </r>
    <r>
      <rPr>
        <sz val="16"/>
        <rFont val="Calibri"/>
        <family val="2"/>
      </rPr>
      <t>G3 Lens Unit</t>
    </r>
    <r>
      <rPr>
        <sz val="16"/>
        <rFont val="Calibri"/>
        <family val="2"/>
        <scheme val="minor"/>
      </rPr>
      <t xml:space="preserve"> 1</t>
    </r>
    <r>
      <rPr>
        <sz val="16"/>
        <rFont val="Calibri"/>
        <family val="2"/>
      </rPr>
      <t xml:space="preserve"> (Lens; 1xSi, 1xGe)</t>
    </r>
  </si>
  <si>
    <r>
      <t>#</t>
    </r>
    <r>
      <rPr>
        <sz val="16"/>
        <rFont val="Calibri"/>
        <family val="2"/>
      </rPr>
      <t>G4 Lyot Stop</t>
    </r>
  </si>
  <si>
    <r>
      <t>#</t>
    </r>
    <r>
      <rPr>
        <sz val="16"/>
        <rFont val="Calibri"/>
        <family val="2"/>
      </rPr>
      <t>G5</t>
    </r>
    <r>
      <rPr>
        <sz val="16"/>
        <rFont val="Calibri"/>
        <family val="2"/>
        <scheme val="minor"/>
      </rPr>
      <t xml:space="preserve"> </t>
    </r>
    <r>
      <rPr>
        <sz val="16"/>
        <rFont val="Calibri"/>
        <family val="2"/>
      </rPr>
      <t>Lens Unit</t>
    </r>
    <r>
      <rPr>
        <sz val="16"/>
        <rFont val="Calibri"/>
        <family val="2"/>
        <scheme val="minor"/>
      </rPr>
      <t xml:space="preserve"> </t>
    </r>
    <r>
      <rPr>
        <sz val="16"/>
        <rFont val="Calibri"/>
        <family val="2"/>
      </rPr>
      <t>2</t>
    </r>
  </si>
  <si>
    <r>
      <t>#</t>
    </r>
    <r>
      <rPr>
        <sz val="16"/>
        <rFont val="Calibri"/>
        <family val="2"/>
      </rPr>
      <t>G5</t>
    </r>
    <r>
      <rPr>
        <sz val="16"/>
        <rFont val="Calibri"/>
        <family val="2"/>
        <scheme val="minor"/>
      </rPr>
      <t xml:space="preserve"> </t>
    </r>
    <r>
      <rPr>
        <sz val="16"/>
        <rFont val="Calibri"/>
        <family val="2"/>
      </rPr>
      <t>Lens Unit</t>
    </r>
    <r>
      <rPr>
        <sz val="16"/>
        <rFont val="Calibri"/>
        <family val="2"/>
        <scheme val="minor"/>
      </rPr>
      <t xml:space="preserve"> </t>
    </r>
    <r>
      <rPr>
        <sz val="16"/>
        <rFont val="Calibri"/>
        <family val="2"/>
      </rPr>
      <t>2 (Lens; 1xSi, 1xGe)</t>
    </r>
  </si>
  <si>
    <t>Relay Optics and Mirror Suports</t>
    <phoneticPr fontId="2" type="noConversion"/>
  </si>
  <si>
    <t>1.5MUSD</t>
    <phoneticPr fontId="2" type="noConversion"/>
  </si>
  <si>
    <t>Be</t>
    <phoneticPr fontId="2" type="noConversion"/>
  </si>
  <si>
    <t>#4 Collimator 1</t>
    <phoneticPr fontId="2" type="noConversion"/>
  </si>
  <si>
    <t>#5 Collimator 2</t>
    <phoneticPr fontId="2" type="noConversion"/>
  </si>
  <si>
    <t>#6 Collimator 3</t>
    <phoneticPr fontId="2" type="noConversion"/>
  </si>
  <si>
    <t>#7 Collimator 4</t>
    <phoneticPr fontId="2" type="noConversion"/>
  </si>
  <si>
    <t>Pupil Slicer and Densification Optics and Mirror Supports</t>
    <phoneticPr fontId="2" type="noConversion"/>
  </si>
  <si>
    <t>N/A</t>
    <phoneticPr fontId="2" type="noConversion"/>
  </si>
  <si>
    <t>1.0MUSD</t>
    <phoneticPr fontId="2" type="noConversion"/>
  </si>
  <si>
    <t>#8 TRA Pupil Slicer Assembly</t>
    <phoneticPr fontId="2" type="noConversion"/>
  </si>
  <si>
    <r>
      <t>Warm Electronics</t>
    </r>
    <r>
      <rPr>
        <b/>
        <sz val="16"/>
        <rFont val="Calibri"/>
        <family val="2"/>
      </rPr>
      <t xml:space="preserve"> B1</t>
    </r>
    <r>
      <rPr>
        <b/>
        <sz val="16"/>
        <rFont val="Calibri"/>
        <family val="2"/>
        <scheme val="minor"/>
      </rPr>
      <t xml:space="preserve"> (CPI/Power board, a digital and analog board for array control, a board for peripheral control for Detectors</t>
    </r>
    <r>
      <rPr>
        <b/>
        <sz val="16"/>
        <rFont val="Calibri"/>
        <family val="2"/>
      </rPr>
      <t>, Single Board Computer, Command and Telemetry</t>
    </r>
    <r>
      <rPr>
        <b/>
        <sz val="16"/>
        <rFont val="Calibri"/>
        <family val="2"/>
        <scheme val="minor"/>
      </rPr>
      <t>)</t>
    </r>
  </si>
  <si>
    <t>MISC Harnessing (15% of total mass approximation)</t>
  </si>
  <si>
    <t>Approximation for total mass of harnessing for MISC</t>
  </si>
  <si>
    <t>Total</t>
  </si>
  <si>
    <t>NOMINAL FLIGHT HARDWARE POWER</t>
  </si>
  <si>
    <t>Total Power [W] (CBE)</t>
  </si>
  <si>
    <r>
      <t xml:space="preserve">#4 </t>
    </r>
    <r>
      <rPr>
        <sz val="16"/>
        <rFont val="Calibri"/>
        <family val="2"/>
      </rPr>
      <t xml:space="preserve">TRA </t>
    </r>
    <r>
      <rPr>
        <sz val="16"/>
        <rFont val="Calibri"/>
        <family val="2"/>
        <scheme val="minor"/>
      </rPr>
      <t>Collimator 1</t>
    </r>
    <phoneticPr fontId="2" type="noConversion"/>
  </si>
  <si>
    <r>
      <t xml:space="preserve">#5 </t>
    </r>
    <r>
      <rPr>
        <sz val="16"/>
        <rFont val="Calibri"/>
        <family val="2"/>
      </rPr>
      <t xml:space="preserve">TRA </t>
    </r>
    <r>
      <rPr>
        <sz val="16"/>
        <rFont val="Calibri"/>
        <family val="2"/>
        <scheme val="minor"/>
      </rPr>
      <t>Collimator 2</t>
    </r>
    <phoneticPr fontId="2" type="noConversion"/>
  </si>
  <si>
    <r>
      <t xml:space="preserve">#6 </t>
    </r>
    <r>
      <rPr>
        <sz val="16"/>
        <rFont val="Calibri"/>
        <family val="2"/>
      </rPr>
      <t xml:space="preserve">TRA </t>
    </r>
    <r>
      <rPr>
        <sz val="16"/>
        <rFont val="Calibri"/>
        <family val="2"/>
        <scheme val="minor"/>
      </rPr>
      <t>Collimator 3</t>
    </r>
    <phoneticPr fontId="2" type="noConversion"/>
  </si>
  <si>
    <r>
      <t xml:space="preserve">#7 </t>
    </r>
    <r>
      <rPr>
        <sz val="16"/>
        <rFont val="Calibri"/>
        <family val="2"/>
      </rPr>
      <t xml:space="preserve">TRA </t>
    </r>
    <r>
      <rPr>
        <sz val="16"/>
        <rFont val="Calibri"/>
        <family val="2"/>
        <scheme val="minor"/>
      </rPr>
      <t>Collimator 4</t>
    </r>
    <phoneticPr fontId="2" type="noConversion"/>
  </si>
  <si>
    <r>
      <t>#1</t>
    </r>
    <r>
      <rPr>
        <sz val="16"/>
        <rFont val="Calibri"/>
        <family val="2"/>
      </rPr>
      <t>3</t>
    </r>
    <r>
      <rPr>
        <sz val="16"/>
        <rFont val="Calibri"/>
        <family val="2"/>
        <scheme val="minor"/>
      </rPr>
      <t xml:space="preserve"> </t>
    </r>
    <r>
      <rPr>
        <sz val="16"/>
        <rFont val="Calibri"/>
        <family val="2"/>
      </rPr>
      <t xml:space="preserve">TRA </t>
    </r>
    <r>
      <rPr>
        <sz val="16"/>
        <rFont val="Calibri"/>
        <family val="2"/>
        <scheme val="minor"/>
      </rPr>
      <t xml:space="preserve">Dichloic Beam Splitter </t>
    </r>
    <r>
      <rPr>
        <sz val="16"/>
        <rFont val="Calibri"/>
        <family val="2"/>
      </rPr>
      <t>2</t>
    </r>
    <phoneticPr fontId="25"/>
  </si>
  <si>
    <r>
      <t>#1</t>
    </r>
    <r>
      <rPr>
        <sz val="16"/>
        <rFont val="Calibri"/>
        <family val="2"/>
      </rPr>
      <t>2</t>
    </r>
    <r>
      <rPr>
        <sz val="16"/>
        <rFont val="Calibri"/>
        <family val="2"/>
        <scheme val="minor"/>
      </rPr>
      <t xml:space="preserve"> </t>
    </r>
    <r>
      <rPr>
        <sz val="16"/>
        <rFont val="Calibri"/>
        <family val="2"/>
      </rPr>
      <t xml:space="preserve">TRA </t>
    </r>
    <r>
      <rPr>
        <sz val="16"/>
        <rFont val="Calibri"/>
        <family val="2"/>
        <scheme val="minor"/>
      </rPr>
      <t xml:space="preserve">Dichloic Beam Splitter </t>
    </r>
    <r>
      <rPr>
        <sz val="16"/>
        <rFont val="Calibri"/>
        <family val="2"/>
      </rPr>
      <t>1</t>
    </r>
    <r>
      <rPr>
        <sz val="16"/>
        <rFont val="Calibri"/>
        <family val="2"/>
        <scheme val="minor"/>
      </rPr>
      <t xml:space="preserve"> (Substrate; CdTe, Holder; </t>
    </r>
    <r>
      <rPr>
        <sz val="16"/>
        <rFont val="Calibri"/>
        <family val="2"/>
      </rPr>
      <t>Be</t>
    </r>
    <r>
      <rPr>
        <sz val="16"/>
        <rFont val="Calibri"/>
        <family val="2"/>
        <scheme val="minor"/>
      </rPr>
      <t>)</t>
    </r>
    <phoneticPr fontId="25"/>
  </si>
  <si>
    <t>TRA-L Optics and Mirror Supports</t>
    <phoneticPr fontId="2" type="noConversion"/>
  </si>
  <si>
    <t>Lens; KRS5 and KBr , Be</t>
    <phoneticPr fontId="2" type="noConversion"/>
  </si>
  <si>
    <t>#14-3 Grism 3 (Others, 1.0kg)</t>
    <phoneticPr fontId="2" type="noConversion"/>
  </si>
  <si>
    <t xml:space="preserve">#17 TRA-L Camera Lens for TRA-M (Lens; 3xKRS-5, 1xKBr, Holder; Be) </t>
    <phoneticPr fontId="2" type="noConversion"/>
  </si>
  <si>
    <t>Instrument Optical Bench for TRA</t>
    <phoneticPr fontId="2" type="noConversion"/>
  </si>
  <si>
    <t>Be</t>
    <phoneticPr fontId="2" type="noConversion"/>
  </si>
  <si>
    <t>Light Shield</t>
    <phoneticPr fontId="2" type="noConversion"/>
  </si>
  <si>
    <t>CFRP</t>
    <phoneticPr fontId="2" type="noConversion"/>
  </si>
  <si>
    <t>TBD</t>
    <phoneticPr fontId="2" type="noConversion"/>
  </si>
  <si>
    <t>UNIT MASS</t>
    <phoneticPr fontId="2" type="noConversion"/>
  </si>
  <si>
    <t>FLIGHT HARDWARE MASS</t>
    <phoneticPr fontId="2" type="noConversion"/>
  </si>
  <si>
    <t>PEAK FLIGHT HARDWARE POWER</t>
    <phoneticPr fontId="2" type="noConversion"/>
  </si>
  <si>
    <t>Subassembly / Component</t>
    <phoneticPr fontId="2" type="noConversion"/>
  </si>
  <si>
    <t>Unit Mass [kg] 
(CBE)</t>
    <phoneticPr fontId="2" type="noConversion"/>
  </si>
  <si>
    <t>Total Mass [kg] (CBE)</t>
    <phoneticPr fontId="2" type="noConversion"/>
  </si>
  <si>
    <t>Contingency [%]</t>
    <phoneticPr fontId="2" type="noConversion"/>
  </si>
  <si>
    <t>Total Mass 
[kg] w/ 
Contgcy 
(MEV)</t>
    <phoneticPr fontId="2" type="noConversion"/>
  </si>
  <si>
    <t>Unit Power [W] 
(CBE)</t>
    <phoneticPr fontId="2" type="noConversion"/>
  </si>
  <si>
    <t>Mass by Region</t>
  </si>
  <si>
    <t>Cold</t>
  </si>
  <si>
    <t>Warm</t>
  </si>
  <si>
    <r>
      <t>detector</t>
    </r>
    <r>
      <rPr>
        <b/>
        <sz val="16"/>
        <rFont val="Calibri"/>
        <family val="2"/>
      </rPr>
      <t xml:space="preserve"> (TRA-S)</t>
    </r>
  </si>
  <si>
    <r>
      <t>detector</t>
    </r>
    <r>
      <rPr>
        <b/>
        <sz val="16"/>
        <rFont val="Calibri"/>
        <family val="2"/>
      </rPr>
      <t xml:space="preserve"> (TRA-M)</t>
    </r>
  </si>
  <si>
    <r>
      <t>detector</t>
    </r>
    <r>
      <rPr>
        <b/>
        <sz val="16"/>
        <rFont val="Calibri"/>
        <family val="2"/>
      </rPr>
      <t xml:space="preserve"> (TRA-L)</t>
    </r>
  </si>
  <si>
    <t>MISC Mounting Hardware (5% of cold mass)</t>
  </si>
  <si>
    <r>
      <t>MISC Mission Concept 2</t>
    </r>
    <r>
      <rPr>
        <b/>
        <sz val="16"/>
        <color indexed="9"/>
        <rFont val="Calibri"/>
        <family val="2"/>
        <scheme val="minor"/>
      </rPr>
      <t xml:space="preserve"> MASTER EQUIPMENT LIST (MEL)</t>
    </r>
  </si>
  <si>
    <t>Origins Space Telescope (OST)</t>
  </si>
  <si>
    <t># OF UNITS (See Note 1)</t>
  </si>
  <si>
    <t>Stand-by
Power</t>
  </si>
  <si>
    <t>MATURITY</t>
  </si>
  <si>
    <t>ADDITIONAL INFORMATION (See Note 4)</t>
  </si>
  <si>
    <t>Level</t>
  </si>
  <si>
    <t>Flight
Units</t>
  </si>
  <si>
    <t>Flight
Spares</t>
  </si>
  <si>
    <t xml:space="preserve">EM / EDU &amp;
Proto-
types
</t>
  </si>
  <si>
    <t>ETU</t>
  </si>
  <si>
    <t>Total Stand-by Power [W] (CBE)</t>
  </si>
  <si>
    <t>Heritage 
Basis
(See Note 2)</t>
  </si>
  <si>
    <t>TRL 
(See Note 3)</t>
  </si>
  <si>
    <t>(Composition, Vendor, Part #, Volume, TRL/Contingency Rationale, Quote information...)</t>
  </si>
  <si>
    <r>
      <t xml:space="preserve">#2 </t>
    </r>
    <r>
      <rPr>
        <sz val="16"/>
        <rFont val="Calibri"/>
        <family val="2"/>
      </rPr>
      <t xml:space="preserve">TRA </t>
    </r>
    <r>
      <rPr>
        <sz val="16"/>
        <rFont val="Calibri"/>
        <family val="2"/>
        <scheme val="minor"/>
      </rPr>
      <t>Plane Mirror 1</t>
    </r>
  </si>
</sst>
</file>

<file path=xl/styles.xml><?xml version="1.0" encoding="utf-8"?>
<styleSheet xmlns="http://schemas.openxmlformats.org/spreadsheetml/2006/main">
  <numFmts count="6">
    <numFmt numFmtId="24" formatCode="\$#,##0_);[Red]\(\$#,##0\)"/>
    <numFmt numFmtId="26" formatCode="\$#,##0.00_);[Red]\(\$#,##0.00\)"/>
    <numFmt numFmtId="176" formatCode="0.0"/>
    <numFmt numFmtId="177" formatCode="0.000"/>
    <numFmt numFmtId="178" formatCode="0.0000"/>
    <numFmt numFmtId="179" formatCode="0.0000_);[Red]\(0.0000\)"/>
  </numFmts>
  <fonts count="2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5"/>
      <color indexed="8"/>
      <name val="Arial"/>
      <family val="2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6"/>
      <color indexed="9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6"/>
      <color indexed="10"/>
      <name val="Calibri"/>
    </font>
    <font>
      <b/>
      <sz val="16"/>
      <color indexed="10"/>
      <name val="Calibri"/>
    </font>
    <font>
      <sz val="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4" fillId="0" borderId="0"/>
    <xf numFmtId="0" fontId="5" fillId="0" borderId="0"/>
    <xf numFmtId="0" fontId="7" fillId="0" borderId="0"/>
    <xf numFmtId="0" fontId="8" fillId="0" borderId="0"/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/>
    <xf numFmtId="0" fontId="22" fillId="0" borderId="0"/>
  </cellStyleXfs>
  <cellXfs count="120">
    <xf numFmtId="0" fontId="0" fillId="0" borderId="0" xfId="0"/>
    <xf numFmtId="0" fontId="9" fillId="7" borderId="5" xfId="0" applyFont="1" applyFill="1" applyBorder="1" applyAlignment="1">
      <alignment vertical="center"/>
    </xf>
    <xf numFmtId="0" fontId="11" fillId="5" borderId="0" xfId="0" applyFont="1" applyFill="1" applyAlignment="1">
      <alignment vertical="center" wrapText="1"/>
    </xf>
    <xf numFmtId="0" fontId="12" fillId="7" borderId="0" xfId="0" applyFont="1" applyFill="1" applyBorder="1" applyAlignment="1">
      <alignment horizontal="center" vertical="center"/>
    </xf>
    <xf numFmtId="2" fontId="12" fillId="7" borderId="0" xfId="0" applyNumberFormat="1" applyFont="1" applyFill="1" applyBorder="1" applyAlignment="1">
      <alignment horizontal="center" vertical="center"/>
    </xf>
    <xf numFmtId="177" fontId="12" fillId="7" borderId="0" xfId="0" applyNumberFormat="1" applyFont="1" applyFill="1" applyBorder="1" applyAlignment="1">
      <alignment horizontal="center" vertical="center"/>
    </xf>
    <xf numFmtId="9" fontId="12" fillId="7" borderId="0" xfId="0" applyNumberFormat="1" applyFont="1" applyFill="1" applyBorder="1" applyAlignment="1">
      <alignment horizontal="center" vertical="center"/>
    </xf>
    <xf numFmtId="176" fontId="12" fillId="7" borderId="0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16" fillId="5" borderId="0" xfId="0" applyFont="1" applyFill="1" applyAlignment="1">
      <alignment horizontal="center" vertical="center" wrapText="1"/>
    </xf>
    <xf numFmtId="0" fontId="14" fillId="2" borderId="0" xfId="0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2" fontId="11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/>
    </xf>
    <xf numFmtId="9" fontId="11" fillId="0" borderId="0" xfId="7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Fill="1"/>
    <xf numFmtId="0" fontId="11" fillId="0" borderId="0" xfId="0" applyFont="1" applyAlignment="1">
      <alignment horizontal="left" vertical="center"/>
    </xf>
    <xf numFmtId="0" fontId="14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vertical="center" wrapText="1"/>
    </xf>
    <xf numFmtId="0" fontId="18" fillId="4" borderId="2" xfId="0" applyNumberFormat="1" applyFont="1" applyFill="1" applyBorder="1" applyAlignment="1" applyProtection="1">
      <alignment horizontal="left" vertical="center" indent="3"/>
    </xf>
    <xf numFmtId="0" fontId="12" fillId="0" borderId="2" xfId="0" applyNumberFormat="1" applyFont="1" applyFill="1" applyBorder="1" applyAlignment="1" applyProtection="1">
      <alignment horizontal="left" vertical="center" indent="5"/>
    </xf>
    <xf numFmtId="0" fontId="12" fillId="0" borderId="2" xfId="0" applyNumberFormat="1" applyFont="1" applyFill="1" applyBorder="1" applyAlignment="1" applyProtection="1">
      <alignment horizontal="left" vertical="center" wrapText="1" indent="5"/>
    </xf>
    <xf numFmtId="0" fontId="18" fillId="4" borderId="2" xfId="0" applyNumberFormat="1" applyFont="1" applyFill="1" applyBorder="1" applyAlignment="1" applyProtection="1">
      <alignment horizontal="left" vertical="center" wrapText="1" indent="3"/>
    </xf>
    <xf numFmtId="0" fontId="19" fillId="4" borderId="2" xfId="0" applyNumberFormat="1" applyFont="1" applyFill="1" applyBorder="1" applyAlignment="1" applyProtection="1">
      <alignment horizontal="left" vertical="center" indent="3"/>
    </xf>
    <xf numFmtId="0" fontId="12" fillId="10" borderId="2" xfId="0" applyNumberFormat="1" applyFont="1" applyFill="1" applyBorder="1" applyAlignment="1" applyProtection="1">
      <alignment horizontal="left" vertical="center" wrapText="1" indent="3"/>
    </xf>
    <xf numFmtId="0" fontId="1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3" fillId="8" borderId="6" xfId="0" applyFont="1" applyFill="1" applyBorder="1"/>
    <xf numFmtId="2" fontId="14" fillId="9" borderId="6" xfId="0" applyNumberFormat="1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2" fontId="11" fillId="9" borderId="6" xfId="0" applyNumberFormat="1" applyFont="1" applyFill="1" applyBorder="1" applyAlignment="1">
      <alignment horizontal="center" vertical="center" wrapText="1"/>
    </xf>
    <xf numFmtId="177" fontId="11" fillId="9" borderId="6" xfId="0" applyNumberFormat="1" applyFont="1" applyFill="1" applyBorder="1" applyAlignment="1">
      <alignment horizontal="center" vertical="center" wrapText="1"/>
    </xf>
    <xf numFmtId="9" fontId="11" fillId="9" borderId="6" xfId="7" applyFont="1" applyFill="1" applyBorder="1" applyAlignment="1">
      <alignment horizontal="center" vertical="center" wrapText="1"/>
    </xf>
    <xf numFmtId="176" fontId="11" fillId="9" borderId="6" xfId="0" applyNumberFormat="1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2" fontId="17" fillId="7" borderId="6" xfId="0" applyNumberFormat="1" applyFont="1" applyFill="1" applyBorder="1" applyAlignment="1">
      <alignment horizontal="center" vertical="center" wrapText="1"/>
    </xf>
    <xf numFmtId="9" fontId="17" fillId="7" borderId="6" xfId="0" applyNumberFormat="1" applyFont="1" applyFill="1" applyBorder="1" applyAlignment="1">
      <alignment horizontal="center" vertical="center" wrapText="1"/>
    </xf>
    <xf numFmtId="178" fontId="17" fillId="7" borderId="6" xfId="0" applyNumberFormat="1" applyFont="1" applyFill="1" applyBorder="1" applyAlignment="1">
      <alignment horizontal="center" vertical="center" wrapText="1"/>
    </xf>
    <xf numFmtId="179" fontId="17" fillId="7" borderId="6" xfId="0" applyNumberFormat="1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2" fontId="18" fillId="6" borderId="6" xfId="0" applyNumberFormat="1" applyFont="1" applyFill="1" applyBorder="1" applyAlignment="1">
      <alignment horizontal="center" vertical="center"/>
    </xf>
    <xf numFmtId="9" fontId="18" fillId="6" borderId="6" xfId="0" applyNumberFormat="1" applyFont="1" applyFill="1" applyBorder="1" applyAlignment="1">
      <alignment horizontal="center" vertical="center"/>
    </xf>
    <xf numFmtId="178" fontId="18" fillId="6" borderId="6" xfId="0" applyNumberFormat="1" applyFont="1" applyFill="1" applyBorder="1" applyAlignment="1">
      <alignment horizontal="center" vertical="center"/>
    </xf>
    <xf numFmtId="179" fontId="18" fillId="6" borderId="6" xfId="0" applyNumberFormat="1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/>
    </xf>
    <xf numFmtId="0" fontId="18" fillId="4" borderId="6" xfId="0" applyNumberFormat="1" applyFont="1" applyFill="1" applyBorder="1" applyAlignment="1" applyProtection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2" fontId="18" fillId="4" borderId="6" xfId="0" applyNumberFormat="1" applyFont="1" applyFill="1" applyBorder="1" applyAlignment="1" applyProtection="1">
      <alignment horizontal="center" vertical="center"/>
    </xf>
    <xf numFmtId="9" fontId="18" fillId="4" borderId="6" xfId="0" applyNumberFormat="1" applyFont="1" applyFill="1" applyBorder="1" applyAlignment="1" applyProtection="1">
      <alignment horizontal="center" vertical="center"/>
    </xf>
    <xf numFmtId="178" fontId="18" fillId="4" borderId="6" xfId="0" applyNumberFormat="1" applyFont="1" applyFill="1" applyBorder="1" applyAlignment="1" applyProtection="1">
      <alignment horizontal="center" vertical="center"/>
    </xf>
    <xf numFmtId="179" fontId="18" fillId="4" borderId="6" xfId="0" applyNumberFormat="1" applyFont="1" applyFill="1" applyBorder="1" applyAlignment="1" applyProtection="1">
      <alignment horizontal="center" vertical="center"/>
    </xf>
    <xf numFmtId="0" fontId="19" fillId="4" borderId="6" xfId="0" applyNumberFormat="1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2" fontId="12" fillId="0" borderId="6" xfId="0" applyNumberFormat="1" applyFont="1" applyFill="1" applyBorder="1" applyAlignment="1" applyProtection="1">
      <alignment horizontal="center" vertical="center"/>
    </xf>
    <xf numFmtId="9" fontId="12" fillId="0" borderId="6" xfId="0" applyNumberFormat="1" applyFont="1" applyFill="1" applyBorder="1" applyAlignment="1" applyProtection="1">
      <alignment horizontal="center" vertical="center"/>
    </xf>
    <xf numFmtId="178" fontId="12" fillId="0" borderId="6" xfId="0" applyNumberFormat="1" applyFont="1" applyFill="1" applyBorder="1" applyAlignment="1" applyProtection="1">
      <alignment horizontal="center" vertical="center"/>
    </xf>
    <xf numFmtId="179" fontId="12" fillId="0" borderId="6" xfId="0" applyNumberFormat="1" applyFont="1" applyFill="1" applyBorder="1" applyAlignment="1" applyProtection="1">
      <alignment horizontal="center" vertical="center"/>
    </xf>
    <xf numFmtId="0" fontId="19" fillId="4" borderId="6" xfId="0" applyFont="1" applyFill="1" applyBorder="1" applyAlignment="1">
      <alignment horizontal="left" vertical="center" wrapText="1"/>
    </xf>
    <xf numFmtId="0" fontId="23" fillId="0" borderId="2" xfId="0" applyNumberFormat="1" applyFont="1" applyFill="1" applyBorder="1" applyAlignment="1" applyProtection="1">
      <alignment horizontal="left" vertical="center" indent="5"/>
    </xf>
    <xf numFmtId="0" fontId="23" fillId="0" borderId="6" xfId="0" applyFont="1" applyBorder="1" applyAlignment="1">
      <alignment horizontal="center" vertical="center"/>
    </xf>
    <xf numFmtId="2" fontId="23" fillId="0" borderId="6" xfId="0" applyNumberFormat="1" applyFont="1" applyFill="1" applyBorder="1" applyAlignment="1" applyProtection="1">
      <alignment horizontal="center" vertical="center"/>
    </xf>
    <xf numFmtId="9" fontId="23" fillId="0" borderId="6" xfId="0" applyNumberFormat="1" applyFont="1" applyFill="1" applyBorder="1" applyAlignment="1" applyProtection="1">
      <alignment horizontal="center" vertical="center"/>
    </xf>
    <xf numFmtId="178" fontId="23" fillId="0" borderId="6" xfId="0" applyNumberFormat="1" applyFont="1" applyFill="1" applyBorder="1" applyAlignment="1" applyProtection="1">
      <alignment horizontal="center" vertical="center"/>
    </xf>
    <xf numFmtId="179" fontId="23" fillId="0" borderId="6" xfId="0" applyNumberFormat="1" applyFont="1" applyFill="1" applyBorder="1" applyAlignment="1" applyProtection="1">
      <alignment horizontal="center" vertical="center"/>
    </xf>
    <xf numFmtId="0" fontId="23" fillId="0" borderId="0" xfId="0" applyFont="1"/>
    <xf numFmtId="0" fontId="24" fillId="4" borderId="6" xfId="0" applyFont="1" applyFill="1" applyBorder="1" applyAlignment="1">
      <alignment horizontal="left" vertical="center" wrapText="1"/>
    </xf>
    <xf numFmtId="0" fontId="23" fillId="0" borderId="2" xfId="0" applyNumberFormat="1" applyFont="1" applyFill="1" applyBorder="1" applyAlignment="1" applyProtection="1">
      <alignment horizontal="left" vertical="center" wrapText="1" indent="5"/>
    </xf>
    <xf numFmtId="0" fontId="18" fillId="4" borderId="6" xfId="0" applyNumberFormat="1" applyFont="1" applyFill="1" applyBorder="1" applyAlignment="1" applyProtection="1">
      <alignment horizontal="left" vertical="center" wrapText="1"/>
    </xf>
    <xf numFmtId="178" fontId="19" fillId="4" borderId="6" xfId="0" applyNumberFormat="1" applyFont="1" applyFill="1" applyBorder="1" applyAlignment="1" applyProtection="1">
      <alignment horizontal="center" vertical="center"/>
    </xf>
    <xf numFmtId="9" fontId="19" fillId="4" borderId="6" xfId="0" applyNumberFormat="1" applyFont="1" applyFill="1" applyBorder="1" applyAlignment="1" applyProtection="1">
      <alignment horizontal="center" vertical="center"/>
    </xf>
    <xf numFmtId="179" fontId="19" fillId="4" borderId="6" xfId="0" applyNumberFormat="1" applyFont="1" applyFill="1" applyBorder="1" applyAlignment="1" applyProtection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center" vertical="center"/>
    </xf>
    <xf numFmtId="0" fontId="18" fillId="6" borderId="6" xfId="0" applyNumberFormat="1" applyFont="1" applyFill="1" applyBorder="1" applyAlignment="1" applyProtection="1">
      <alignment horizontal="center" vertical="center"/>
    </xf>
    <xf numFmtId="2" fontId="18" fillId="6" borderId="6" xfId="0" applyNumberFormat="1" applyFont="1" applyFill="1" applyBorder="1" applyAlignment="1" applyProtection="1">
      <alignment horizontal="center" vertical="center"/>
    </xf>
    <xf numFmtId="9" fontId="18" fillId="6" borderId="6" xfId="0" applyNumberFormat="1" applyFont="1" applyFill="1" applyBorder="1" applyAlignment="1" applyProtection="1">
      <alignment horizontal="center" vertical="center"/>
    </xf>
    <xf numFmtId="178" fontId="18" fillId="6" borderId="6" xfId="0" applyNumberFormat="1" applyFont="1" applyFill="1" applyBorder="1" applyAlignment="1" applyProtection="1">
      <alignment horizontal="center" vertical="center"/>
    </xf>
    <xf numFmtId="179" fontId="18" fillId="6" borderId="6" xfId="0" applyNumberFormat="1" applyFont="1" applyFill="1" applyBorder="1" applyAlignment="1" applyProtection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2" fillId="10" borderId="6" xfId="0" applyNumberFormat="1" applyFont="1" applyFill="1" applyBorder="1" applyAlignment="1" applyProtection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2" fontId="12" fillId="10" borderId="6" xfId="0" applyNumberFormat="1" applyFont="1" applyFill="1" applyBorder="1" applyAlignment="1" applyProtection="1">
      <alignment horizontal="center" vertical="center"/>
    </xf>
    <xf numFmtId="9" fontId="12" fillId="10" borderId="6" xfId="0" applyNumberFormat="1" applyFont="1" applyFill="1" applyBorder="1" applyAlignment="1" applyProtection="1">
      <alignment horizontal="center" vertical="center"/>
    </xf>
    <xf numFmtId="178" fontId="12" fillId="10" borderId="6" xfId="0" applyNumberFormat="1" applyFont="1" applyFill="1" applyBorder="1" applyAlignment="1" applyProtection="1">
      <alignment horizontal="center" vertical="center"/>
    </xf>
    <xf numFmtId="179" fontId="12" fillId="10" borderId="6" xfId="0" applyNumberFormat="1" applyFont="1" applyFill="1" applyBorder="1" applyAlignment="1" applyProtection="1">
      <alignment horizontal="center" vertical="center"/>
    </xf>
    <xf numFmtId="0" fontId="12" fillId="10" borderId="6" xfId="0" applyFont="1" applyFill="1" applyBorder="1" applyAlignment="1">
      <alignment horizontal="left" vertical="center" wrapText="1"/>
    </xf>
    <xf numFmtId="0" fontId="18" fillId="4" borderId="6" xfId="0" applyNumberFormat="1" applyFont="1" applyFill="1" applyBorder="1" applyAlignment="1" applyProtection="1">
      <alignment horizontal="left" vertical="center" wrapText="1" indent="3"/>
    </xf>
    <xf numFmtId="0" fontId="18" fillId="6" borderId="6" xfId="0" applyNumberFormat="1" applyFont="1" applyFill="1" applyBorder="1" applyAlignment="1" applyProtection="1">
      <alignment horizontal="left" vertical="center" wrapText="1" indent="3"/>
    </xf>
    <xf numFmtId="2" fontId="11" fillId="3" borderId="1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 applyProtection="1">
      <alignment horizontal="left" vertical="center" indent="5"/>
    </xf>
    <xf numFmtId="0" fontId="20" fillId="0" borderId="6" xfId="0" applyFont="1" applyBorder="1" applyAlignment="1">
      <alignment horizontal="center" vertical="center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2" fontId="20" fillId="0" borderId="6" xfId="0" applyNumberFormat="1" applyFont="1" applyFill="1" applyBorder="1" applyAlignment="1" applyProtection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</cellXfs>
  <cellStyles count="11">
    <cellStyle name="Normal 2" xfId="2"/>
    <cellStyle name="Normal 2 2" xfId="3"/>
    <cellStyle name="Normal 2 3" xfId="6"/>
    <cellStyle name="Normal 2 4" xfId="9"/>
    <cellStyle name="Normal 3" xfId="4"/>
    <cellStyle name="Normal 3 2" xfId="10"/>
    <cellStyle name="Normal 4" xfId="5"/>
    <cellStyle name="Percent 2" xfId="7"/>
    <cellStyle name="ハイパーリンク" xfId="8" builtinId="8" hidden="1"/>
    <cellStyle name="標準" xfId="0" builtinId="0"/>
    <cellStyle name="表示済みのハイパーリンク" xfId="1" builtinId="9" hidden="1"/>
  </cellStyles>
  <dxfs count="0"/>
  <tableStyles count="0" defaultTableStyle="TableStyleMedium2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537883</xdr:colOff>
      <xdr:row>48</xdr:row>
      <xdr:rowOff>179292</xdr:rowOff>
    </xdr:from>
    <xdr:to>
      <xdr:col>16</xdr:col>
      <xdr:colOff>43542</xdr:colOff>
      <xdr:row>60</xdr:row>
      <xdr:rowOff>141514</xdr:rowOff>
    </xdr:to>
    <xdr:sp macro="" textlink="">
      <xdr:nvSpPr>
        <xdr:cNvPr id="2" name="TextBox 1"/>
        <xdr:cNvSpPr txBox="1"/>
      </xdr:nvSpPr>
      <xdr:spPr>
        <a:xfrm>
          <a:off x="1109383" y="16623252"/>
          <a:ext cx="21055019" cy="308642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NOTES: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/>
            <a:t>(1) </a:t>
          </a:r>
          <a:r>
            <a:rPr lang="en-US" sz="1600" b="1"/>
            <a:t># Of Units:</a:t>
          </a:r>
          <a:r>
            <a:rPr lang="en-US" sz="1600" baseline="0"/>
            <a:t>  Flight Unit, Fight Spare, EM/EDU &amp; Prototypes, and ETU are defined in the "Additional </a:t>
          </a:r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Definitions" orange Tab. A single asterisk (*) indicates the parts are only kitted with NO assembly or testing.  A double asterisk (**) indicates that the ETU will be used as the flight or flight spare.</a:t>
          </a:r>
        </a:p>
        <a:p>
          <a:endParaRPr lang="en-US" sz="1600" baseline="0"/>
        </a:p>
        <a:p>
          <a:r>
            <a:rPr lang="en-US" sz="1600" baseline="0"/>
            <a:t>(2) </a:t>
          </a:r>
          <a:r>
            <a:rPr lang="en-US" sz="1600" b="1" baseline="0"/>
            <a:t>Heritage Basis:  </a:t>
          </a:r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List the flight missions from which heritage is leveraged.  Identify the </a:t>
          </a:r>
          <a:r>
            <a:rPr lang="en-US" sz="1600" baseline="0"/>
            <a:t>flown or to be flown mission(s) of the component's heritage, e.g. Herschel, Spitzer, HST, Kepler, JWST, etc.</a:t>
          </a:r>
        </a:p>
        <a:p>
          <a:endParaRPr lang="en-US" sz="1600" b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 </a:t>
          </a:r>
          <a:r>
            <a:rPr 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TRL:</a:t>
          </a: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See the green "TRL Definitions" Tab below.</a:t>
          </a:r>
          <a:endParaRPr lang="en-US" sz="1600">
            <a:effectLst/>
          </a:endParaRPr>
        </a:p>
        <a:p>
          <a:endParaRPr lang="en-US" sz="1600" b="0" baseline="0"/>
        </a:p>
        <a:p>
          <a:r>
            <a:rPr lang="en-US" sz="1600" b="0" baseline="0"/>
            <a:t>(4) </a:t>
          </a:r>
          <a:r>
            <a:rPr lang="en-US" sz="1600" b="1" baseline="0"/>
            <a:t>Composition</a:t>
          </a:r>
          <a:r>
            <a:rPr lang="en-US" sz="1600" b="0" baseline="0"/>
            <a:t>:  </a:t>
          </a:r>
          <a:r>
            <a:rPr lang="en-US" sz="1600" b="1" i="1" baseline="0"/>
            <a:t>Structural</a:t>
          </a:r>
          <a:r>
            <a:rPr lang="en-US" sz="1600" b="0" baseline="0"/>
            <a:t>:  Aluminum, Titanium, composite, etc.; </a:t>
          </a:r>
          <a:r>
            <a:rPr lang="en-US" sz="1600" b="1" i="1" baseline="0"/>
            <a:t>Electronic</a:t>
          </a:r>
          <a:r>
            <a:rPr lang="en-US" sz="1600" b="0" baseline="0"/>
            <a:t>: analog, digital, A/D, or RF frequency; </a:t>
          </a:r>
          <a:r>
            <a:rPr lang="en-US" sz="1600" b="1" i="1" baseline="0"/>
            <a:t>Optics</a:t>
          </a:r>
          <a:r>
            <a:rPr lang="en-US" sz="1600" b="0" baseline="0"/>
            <a:t>: diameter, material, surface coating, etc.</a:t>
          </a:r>
        </a:p>
        <a:p>
          <a:endParaRPr lang="en-US" sz="1600" b="0" baseline="0"/>
        </a:p>
        <a:p>
          <a:r>
            <a:rPr lang="en-US" sz="1600" b="0" baseline="0"/>
            <a:t>(5) </a:t>
          </a:r>
          <a:r>
            <a:rPr lang="en-US" sz="1600" b="1" baseline="0"/>
            <a:t>Identify</a:t>
          </a:r>
          <a:r>
            <a:rPr lang="en-US" sz="1600" b="0" baseline="0"/>
            <a:t> </a:t>
          </a:r>
          <a:r>
            <a:rPr lang="en-US" sz="1600" b="1" baseline="0"/>
            <a:t>Acroymns used</a:t>
          </a:r>
          <a:r>
            <a:rPr lang="en-US" sz="1600" b="0" baseline="0"/>
            <a:t>:  Please define any acroymns used towards the bottom of the  worksheet. Fore example, electrical acroymns include; DET: Detector, PS: Power Switching, HV: High Voltage, C&amp;DH: Command and Data Handling, RF: Radio Frequnecy, MEB: Main Electronics Box, etc.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arle/Desktop/OST%20Telescope/Parametric_Electrical_Design_Toolkit_PEARLE_OST_Telescope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ment Summary"/>
      <sheetName val="Data Rate Calculator"/>
      <sheetName val="Box Power Calculator"/>
      <sheetName val="Box Size &amp; Mass Calculator"/>
      <sheetName val="Slice Size &amp; Mass Calculator"/>
      <sheetName val="Harness Mass Calculator"/>
      <sheetName val="PowerBus Wire &amp; Gauge Estimator"/>
      <sheetName val="database"/>
      <sheetName val="measure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H5" t="str">
            <v>-</v>
          </cell>
        </row>
        <row r="6">
          <cell r="H6" t="str">
            <v>(Shared)</v>
          </cell>
        </row>
        <row r="7">
          <cell r="H7" t="str">
            <v>9P (LD)</v>
          </cell>
        </row>
        <row r="8">
          <cell r="H8" t="str">
            <v>9S (LD)</v>
          </cell>
        </row>
        <row r="9">
          <cell r="H9" t="str">
            <v>9P (MDM)</v>
          </cell>
        </row>
        <row r="10">
          <cell r="H10" t="str">
            <v>9S (MDM)</v>
          </cell>
        </row>
        <row r="11">
          <cell r="H11" t="str">
            <v>15P (LD)</v>
          </cell>
        </row>
        <row r="12">
          <cell r="H12" t="str">
            <v>15S (LD)</v>
          </cell>
        </row>
        <row r="13">
          <cell r="H13" t="str">
            <v>15P (HD)</v>
          </cell>
        </row>
        <row r="14">
          <cell r="H14" t="str">
            <v>15S (HD)</v>
          </cell>
        </row>
        <row r="15">
          <cell r="H15" t="str">
            <v>15P (MDM)</v>
          </cell>
        </row>
        <row r="16">
          <cell r="H16" t="str">
            <v>15S (MDM)</v>
          </cell>
        </row>
        <row r="17">
          <cell r="H17" t="str">
            <v>21P (MDM)</v>
          </cell>
        </row>
        <row r="18">
          <cell r="H18" t="str">
            <v>21S (MDM)</v>
          </cell>
        </row>
        <row r="19">
          <cell r="H19" t="str">
            <v>25P (LD)</v>
          </cell>
        </row>
        <row r="20">
          <cell r="H20" t="str">
            <v>25S (LD)</v>
          </cell>
        </row>
        <row r="21">
          <cell r="H21" t="str">
            <v>25P (MDM)</v>
          </cell>
        </row>
        <row r="22">
          <cell r="H22" t="str">
            <v>25S (MDM)</v>
          </cell>
        </row>
        <row r="23">
          <cell r="H23" t="str">
            <v>26P (HD)</v>
          </cell>
        </row>
        <row r="24">
          <cell r="H24" t="str">
            <v>26S (HD)</v>
          </cell>
        </row>
        <row r="25">
          <cell r="H25" t="str">
            <v>31P (MDM)</v>
          </cell>
        </row>
        <row r="26">
          <cell r="H26" t="str">
            <v>31S (MDM)</v>
          </cell>
        </row>
        <row r="27">
          <cell r="H27" t="str">
            <v>37P (LD)</v>
          </cell>
        </row>
        <row r="28">
          <cell r="H28" t="str">
            <v>37P (LD)</v>
          </cell>
        </row>
        <row r="29">
          <cell r="H29" t="str">
            <v>37P (MDM)</v>
          </cell>
        </row>
        <row r="30">
          <cell r="H30" t="str">
            <v>37S (MDM)</v>
          </cell>
        </row>
        <row r="31">
          <cell r="H31" t="str">
            <v>44P (HD)</v>
          </cell>
        </row>
        <row r="32">
          <cell r="H32" t="str">
            <v>44S (HD)</v>
          </cell>
        </row>
        <row r="33">
          <cell r="H33" t="str">
            <v>50P (LD)</v>
          </cell>
        </row>
        <row r="34">
          <cell r="H34" t="str">
            <v>50S (LD)</v>
          </cell>
        </row>
        <row r="35">
          <cell r="H35" t="str">
            <v>51P (MDM)</v>
          </cell>
        </row>
        <row r="36">
          <cell r="H36" t="str">
            <v>51S (MDM)</v>
          </cell>
        </row>
        <row r="37">
          <cell r="H37" t="str">
            <v>62P (HD)</v>
          </cell>
        </row>
        <row r="38">
          <cell r="H38" t="str">
            <v>62S (HD)</v>
          </cell>
        </row>
        <row r="39">
          <cell r="H39" t="str">
            <v>78P (HD)</v>
          </cell>
        </row>
        <row r="40">
          <cell r="H40" t="str">
            <v>78S (HD)</v>
          </cell>
        </row>
        <row r="41">
          <cell r="H41" t="str">
            <v>100P (MDM)</v>
          </cell>
        </row>
        <row r="42">
          <cell r="H42" t="str">
            <v>100S (MDM)</v>
          </cell>
        </row>
        <row r="43">
          <cell r="H43" t="str">
            <v>104P (HD)</v>
          </cell>
        </row>
        <row r="44">
          <cell r="H44" t="str">
            <v>104S (HD)</v>
          </cell>
        </row>
        <row r="45">
          <cell r="H45" t="str">
            <v>Coax</v>
          </cell>
        </row>
        <row r="46">
          <cell r="H46" t="str">
            <v>Twinax</v>
          </cell>
        </row>
        <row r="47">
          <cell r="H47" t="str">
            <v>HV (SMA)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 tint="0.79998168889431442"/>
    <pageSetUpPr fitToPage="1"/>
  </sheetPr>
  <dimension ref="A1:Y89"/>
  <sheetViews>
    <sheetView tabSelected="1" zoomScale="75" zoomScaleNormal="60" zoomScalePageLayoutView="60" workbookViewId="0">
      <pane ySplit="3" topLeftCell="A22" activePane="bottomLeft" state="frozen"/>
      <selection pane="bottomLeft" activeCell="B43" sqref="B43"/>
    </sheetView>
  </sheetViews>
  <sheetFormatPr baseColWidth="12" defaultColWidth="8.33203125" defaultRowHeight="20"/>
  <cols>
    <col min="1" max="1" width="8.33203125" style="22"/>
    <col min="2" max="2" width="109.6640625" style="15" customWidth="1"/>
    <col min="3" max="6" width="12.83203125" style="14" customWidth="1"/>
    <col min="7" max="7" width="12.83203125" style="16" customWidth="1"/>
    <col min="8" max="8" width="13.33203125" style="17" customWidth="1"/>
    <col min="9" max="9" width="16.6640625" style="18" customWidth="1"/>
    <col min="10" max="10" width="17.83203125" style="14" customWidth="1"/>
    <col min="11" max="11" width="14" style="15" customWidth="1"/>
    <col min="12" max="12" width="17.5" style="19" customWidth="1"/>
    <col min="13" max="13" width="16.6640625" style="18" customWidth="1"/>
    <col min="14" max="14" width="17.1640625" style="20" customWidth="1"/>
    <col min="15" max="15" width="15.33203125" style="20" customWidth="1"/>
    <col min="16" max="16" width="12.33203125" style="15" customWidth="1"/>
    <col min="17" max="18" width="16.1640625" style="20" customWidth="1"/>
    <col min="19" max="19" width="24" style="20" customWidth="1"/>
    <col min="20" max="20" width="41.1640625" style="23" customWidth="1"/>
    <col min="21" max="22" width="14.83203125" style="10" customWidth="1"/>
    <col min="23" max="23" width="95" style="10" customWidth="1"/>
    <col min="24" max="24" width="8.33203125" style="10"/>
    <col min="25" max="25" width="8.1640625" style="10" customWidth="1"/>
    <col min="26" max="16384" width="8.33203125" style="10"/>
  </cols>
  <sheetData>
    <row r="1" spans="1:23" ht="30" customHeight="1">
      <c r="A1" s="1" t="s">
        <v>100</v>
      </c>
      <c r="B1" s="2"/>
      <c r="C1" s="3"/>
      <c r="D1" s="3"/>
      <c r="E1" s="3"/>
      <c r="F1" s="3"/>
      <c r="G1" s="4"/>
      <c r="H1" s="5"/>
      <c r="I1" s="6"/>
      <c r="J1" s="7"/>
      <c r="K1" s="8"/>
      <c r="L1" s="7"/>
      <c r="M1" s="6"/>
      <c r="N1" s="4"/>
      <c r="O1" s="4"/>
      <c r="P1" s="8"/>
      <c r="Q1" s="7"/>
      <c r="R1" s="6"/>
      <c r="S1" s="4"/>
      <c r="T1" s="4"/>
      <c r="U1" s="4"/>
      <c r="V1" s="4"/>
      <c r="W1" s="9"/>
    </row>
    <row r="2" spans="1:23" ht="45" customHeight="1">
      <c r="A2" s="37"/>
      <c r="B2" s="24" t="s">
        <v>101</v>
      </c>
      <c r="C2" s="113" t="s">
        <v>102</v>
      </c>
      <c r="D2" s="113"/>
      <c r="E2" s="113"/>
      <c r="F2" s="113"/>
      <c r="G2" s="38" t="s">
        <v>84</v>
      </c>
      <c r="H2" s="114" t="s">
        <v>85</v>
      </c>
      <c r="I2" s="115"/>
      <c r="J2" s="116"/>
      <c r="K2" s="117" t="s">
        <v>67</v>
      </c>
      <c r="L2" s="115"/>
      <c r="M2" s="115"/>
      <c r="N2" s="116"/>
      <c r="O2" s="24" t="s">
        <v>103</v>
      </c>
      <c r="P2" s="117" t="s">
        <v>86</v>
      </c>
      <c r="Q2" s="115"/>
      <c r="R2" s="115"/>
      <c r="S2" s="116"/>
      <c r="T2" s="114" t="s">
        <v>104</v>
      </c>
      <c r="U2" s="118"/>
      <c r="V2" s="119"/>
      <c r="W2" s="39" t="s">
        <v>105</v>
      </c>
    </row>
    <row r="3" spans="1:23" s="11" customFormat="1" ht="151.25" customHeight="1">
      <c r="A3" s="40" t="s">
        <v>106</v>
      </c>
      <c r="B3" s="25" t="s">
        <v>87</v>
      </c>
      <c r="C3" s="41" t="s">
        <v>107</v>
      </c>
      <c r="D3" s="41" t="s">
        <v>108</v>
      </c>
      <c r="E3" s="41" t="s">
        <v>109</v>
      </c>
      <c r="F3" s="41" t="s">
        <v>110</v>
      </c>
      <c r="G3" s="42" t="s">
        <v>88</v>
      </c>
      <c r="H3" s="43" t="s">
        <v>89</v>
      </c>
      <c r="I3" s="44" t="s">
        <v>90</v>
      </c>
      <c r="J3" s="41" t="s">
        <v>91</v>
      </c>
      <c r="K3" s="41" t="s">
        <v>92</v>
      </c>
      <c r="L3" s="45" t="s">
        <v>68</v>
      </c>
      <c r="M3" s="44" t="s">
        <v>90</v>
      </c>
      <c r="N3" s="42" t="s">
        <v>36</v>
      </c>
      <c r="O3" s="45" t="s">
        <v>111</v>
      </c>
      <c r="P3" s="41" t="s">
        <v>92</v>
      </c>
      <c r="Q3" s="45" t="s">
        <v>68</v>
      </c>
      <c r="R3" s="44" t="s">
        <v>90</v>
      </c>
      <c r="S3" s="42" t="s">
        <v>36</v>
      </c>
      <c r="T3" s="42" t="s">
        <v>112</v>
      </c>
      <c r="U3" s="42" t="s">
        <v>113</v>
      </c>
      <c r="V3" s="42" t="s">
        <v>37</v>
      </c>
      <c r="W3" s="41" t="s">
        <v>114</v>
      </c>
    </row>
    <row r="4" spans="1:23" s="11" customFormat="1">
      <c r="A4" s="12">
        <v>1</v>
      </c>
      <c r="B4" s="26" t="s">
        <v>38</v>
      </c>
      <c r="C4" s="46"/>
      <c r="D4" s="46"/>
      <c r="E4" s="46"/>
      <c r="F4" s="46"/>
      <c r="G4" s="47"/>
      <c r="H4" s="47">
        <f>H5+H46+H47</f>
        <v>101.23495750000001</v>
      </c>
      <c r="I4" s="48"/>
      <c r="J4" s="47"/>
      <c r="K4" s="49"/>
      <c r="L4" s="49">
        <f>L5</f>
        <v>20</v>
      </c>
      <c r="M4" s="48"/>
      <c r="N4" s="49">
        <f>N5</f>
        <v>24</v>
      </c>
      <c r="O4" s="49">
        <f>O5</f>
        <v>20</v>
      </c>
      <c r="P4" s="50"/>
      <c r="Q4" s="49">
        <f>Q5</f>
        <v>20</v>
      </c>
      <c r="R4" s="48"/>
      <c r="S4" s="49">
        <f>S5</f>
        <v>30</v>
      </c>
      <c r="T4" s="47"/>
      <c r="U4" s="47"/>
      <c r="V4" s="47"/>
      <c r="W4" s="51"/>
    </row>
    <row r="5" spans="1:23" ht="19" customHeight="1">
      <c r="A5" s="52">
        <v>2</v>
      </c>
      <c r="B5" s="27" t="s">
        <v>39</v>
      </c>
      <c r="C5" s="53">
        <v>1</v>
      </c>
      <c r="D5" s="53"/>
      <c r="E5" s="53">
        <v>1</v>
      </c>
      <c r="F5" s="53"/>
      <c r="G5" s="54">
        <f>H6+H12+H19+H27+H31+H35+H38+H39+H40+H41+H42+H43+H44+H45</f>
        <v>84.87</v>
      </c>
      <c r="H5" s="54">
        <f>G5*C5</f>
        <v>84.87</v>
      </c>
      <c r="I5" s="55"/>
      <c r="J5" s="54"/>
      <c r="K5" s="56"/>
      <c r="L5" s="56">
        <f>SUM(L6:L45)</f>
        <v>20</v>
      </c>
      <c r="M5" s="55"/>
      <c r="N5" s="56">
        <f>SUM(N6:N45)</f>
        <v>24</v>
      </c>
      <c r="O5" s="56">
        <f>SUM(O6:O45)</f>
        <v>20</v>
      </c>
      <c r="P5" s="57"/>
      <c r="Q5" s="56">
        <f>SUM(Q6:Q45)</f>
        <v>20</v>
      </c>
      <c r="R5" s="55"/>
      <c r="S5" s="56">
        <f>SUM(S6:S45)</f>
        <v>30</v>
      </c>
      <c r="T5" s="54"/>
      <c r="U5" s="54"/>
      <c r="V5" s="54" t="s">
        <v>40</v>
      </c>
      <c r="W5" s="58"/>
    </row>
    <row r="6" spans="1:23" s="13" customFormat="1">
      <c r="A6" s="59">
        <v>3</v>
      </c>
      <c r="B6" s="32" t="s">
        <v>41</v>
      </c>
      <c r="C6" s="60">
        <v>1</v>
      </c>
      <c r="D6" s="60"/>
      <c r="E6" s="61">
        <v>1</v>
      </c>
      <c r="F6" s="61"/>
      <c r="G6" s="62">
        <f>SUM(H7:H11)</f>
        <v>2.9000000000000004</v>
      </c>
      <c r="H6" s="62">
        <f t="shared" ref="H6:H36" si="0">C6*G6</f>
        <v>2.9000000000000004</v>
      </c>
      <c r="I6" s="63"/>
      <c r="J6" s="62"/>
      <c r="K6" s="64"/>
      <c r="L6" s="64"/>
      <c r="M6" s="63"/>
      <c r="N6" s="64"/>
      <c r="O6" s="64"/>
      <c r="P6" s="65"/>
      <c r="Q6" s="64"/>
      <c r="R6" s="63"/>
      <c r="S6" s="64"/>
      <c r="T6" s="61" t="s">
        <v>42</v>
      </c>
      <c r="U6" s="61"/>
      <c r="V6" s="61" t="s">
        <v>43</v>
      </c>
      <c r="W6" s="66" t="s">
        <v>44</v>
      </c>
    </row>
    <row r="7" spans="1:23">
      <c r="A7" s="67">
        <v>4</v>
      </c>
      <c r="B7" s="29" t="s">
        <v>45</v>
      </c>
      <c r="C7" s="68">
        <v>1</v>
      </c>
      <c r="D7" s="69"/>
      <c r="E7" s="68">
        <v>1</v>
      </c>
      <c r="F7" s="68"/>
      <c r="G7" s="70">
        <v>0.3</v>
      </c>
      <c r="H7" s="70">
        <f t="shared" si="0"/>
        <v>0.3</v>
      </c>
      <c r="I7" s="71"/>
      <c r="J7" s="70"/>
      <c r="K7" s="72"/>
      <c r="L7" s="72"/>
      <c r="M7" s="71"/>
      <c r="N7" s="72"/>
      <c r="O7" s="72"/>
      <c r="P7" s="73"/>
      <c r="Q7" s="72"/>
      <c r="R7" s="71"/>
      <c r="S7" s="72"/>
      <c r="T7" s="68"/>
      <c r="U7" s="68">
        <v>5</v>
      </c>
      <c r="V7" s="68"/>
      <c r="W7" s="29" t="s">
        <v>45</v>
      </c>
    </row>
    <row r="8" spans="1:23">
      <c r="A8" s="67">
        <v>4</v>
      </c>
      <c r="B8" s="29" t="s">
        <v>46</v>
      </c>
      <c r="C8" s="68">
        <v>1</v>
      </c>
      <c r="D8" s="69"/>
      <c r="E8" s="68">
        <v>1</v>
      </c>
      <c r="F8" s="68"/>
      <c r="G8" s="70">
        <v>0.3</v>
      </c>
      <c r="H8" s="70">
        <f t="shared" si="0"/>
        <v>0.3</v>
      </c>
      <c r="I8" s="71"/>
      <c r="J8" s="70"/>
      <c r="K8" s="72"/>
      <c r="L8" s="72"/>
      <c r="M8" s="71"/>
      <c r="N8" s="72"/>
      <c r="O8" s="72"/>
      <c r="P8" s="73"/>
      <c r="Q8" s="72"/>
      <c r="R8" s="71"/>
      <c r="S8" s="72"/>
      <c r="T8" s="68"/>
      <c r="U8" s="68">
        <v>5</v>
      </c>
      <c r="V8" s="68"/>
      <c r="W8" s="29" t="s">
        <v>46</v>
      </c>
    </row>
    <row r="9" spans="1:23">
      <c r="A9" s="67">
        <v>4</v>
      </c>
      <c r="B9" s="29" t="s">
        <v>47</v>
      </c>
      <c r="C9" s="68">
        <v>1</v>
      </c>
      <c r="D9" s="69"/>
      <c r="E9" s="68">
        <v>1</v>
      </c>
      <c r="F9" s="68"/>
      <c r="G9" s="70">
        <v>1</v>
      </c>
      <c r="H9" s="70">
        <f t="shared" si="0"/>
        <v>1</v>
      </c>
      <c r="I9" s="71"/>
      <c r="J9" s="70"/>
      <c r="K9" s="72"/>
      <c r="L9" s="72"/>
      <c r="M9" s="71"/>
      <c r="N9" s="72"/>
      <c r="O9" s="72"/>
      <c r="P9" s="73"/>
      <c r="Q9" s="72"/>
      <c r="R9" s="71"/>
      <c r="S9" s="72"/>
      <c r="T9" s="68"/>
      <c r="U9" s="68">
        <v>5</v>
      </c>
      <c r="V9" s="68"/>
      <c r="W9" s="29" t="s">
        <v>48</v>
      </c>
    </row>
    <row r="10" spans="1:23">
      <c r="A10" s="67">
        <v>4</v>
      </c>
      <c r="B10" s="29" t="s">
        <v>49</v>
      </c>
      <c r="C10" s="68">
        <v>1</v>
      </c>
      <c r="D10" s="69"/>
      <c r="E10" s="68">
        <v>1</v>
      </c>
      <c r="F10" s="68"/>
      <c r="G10" s="70">
        <v>0.3</v>
      </c>
      <c r="H10" s="70">
        <f t="shared" si="0"/>
        <v>0.3</v>
      </c>
      <c r="I10" s="71"/>
      <c r="J10" s="70"/>
      <c r="K10" s="72"/>
      <c r="L10" s="72"/>
      <c r="M10" s="71"/>
      <c r="N10" s="72"/>
      <c r="O10" s="72"/>
      <c r="P10" s="73"/>
      <c r="Q10" s="72"/>
      <c r="R10" s="71"/>
      <c r="S10" s="72"/>
      <c r="T10" s="68"/>
      <c r="U10" s="68">
        <v>5</v>
      </c>
      <c r="V10" s="68"/>
      <c r="W10" s="29" t="s">
        <v>49</v>
      </c>
    </row>
    <row r="11" spans="1:23">
      <c r="A11" s="67">
        <v>4</v>
      </c>
      <c r="B11" s="29" t="s">
        <v>50</v>
      </c>
      <c r="C11" s="68">
        <v>1</v>
      </c>
      <c r="D11" s="69"/>
      <c r="E11" s="68">
        <v>1</v>
      </c>
      <c r="F11" s="68"/>
      <c r="G11" s="70">
        <v>1</v>
      </c>
      <c r="H11" s="70">
        <f t="shared" si="0"/>
        <v>1</v>
      </c>
      <c r="I11" s="71"/>
      <c r="J11" s="70"/>
      <c r="K11" s="72"/>
      <c r="L11" s="72"/>
      <c r="M11" s="71"/>
      <c r="N11" s="72"/>
      <c r="O11" s="72"/>
      <c r="P11" s="73"/>
      <c r="Q11" s="72"/>
      <c r="R11" s="71"/>
      <c r="S11" s="72"/>
      <c r="T11" s="68"/>
      <c r="U11" s="68">
        <v>5</v>
      </c>
      <c r="V11" s="68"/>
      <c r="W11" s="29" t="s">
        <v>51</v>
      </c>
    </row>
    <row r="12" spans="1:23" s="13" customFormat="1">
      <c r="A12" s="59">
        <v>3</v>
      </c>
      <c r="B12" s="28" t="s">
        <v>52</v>
      </c>
      <c r="C12" s="60">
        <v>1</v>
      </c>
      <c r="D12" s="60"/>
      <c r="E12" s="61">
        <v>1</v>
      </c>
      <c r="F12" s="61"/>
      <c r="G12" s="62">
        <f>SUM(H13:H18)</f>
        <v>3.27</v>
      </c>
      <c r="H12" s="62">
        <f t="shared" si="0"/>
        <v>3.27</v>
      </c>
      <c r="I12" s="63"/>
      <c r="J12" s="62"/>
      <c r="K12" s="64"/>
      <c r="L12" s="64"/>
      <c r="M12" s="63"/>
      <c r="N12" s="64"/>
      <c r="O12" s="64"/>
      <c r="P12" s="65"/>
      <c r="Q12" s="64"/>
      <c r="R12" s="63"/>
      <c r="S12" s="64"/>
      <c r="T12" s="61" t="s">
        <v>42</v>
      </c>
      <c r="U12" s="61"/>
      <c r="V12" s="61" t="s">
        <v>53</v>
      </c>
      <c r="W12" s="66" t="s">
        <v>54</v>
      </c>
    </row>
    <row r="13" spans="1:23">
      <c r="A13" s="67">
        <v>4</v>
      </c>
      <c r="B13" s="29" t="s">
        <v>115</v>
      </c>
      <c r="C13" s="68">
        <v>1</v>
      </c>
      <c r="D13" s="69"/>
      <c r="E13" s="68">
        <v>1</v>
      </c>
      <c r="F13" s="68"/>
      <c r="G13" s="70">
        <v>0.3</v>
      </c>
      <c r="H13" s="70">
        <f t="shared" si="0"/>
        <v>0.3</v>
      </c>
      <c r="I13" s="71"/>
      <c r="J13" s="70"/>
      <c r="K13" s="72"/>
      <c r="L13" s="72"/>
      <c r="M13" s="71"/>
      <c r="N13" s="72"/>
      <c r="O13" s="72"/>
      <c r="P13" s="73"/>
      <c r="Q13" s="72"/>
      <c r="R13" s="71"/>
      <c r="S13" s="72"/>
      <c r="T13" s="68"/>
      <c r="U13" s="68">
        <v>5</v>
      </c>
      <c r="V13" s="68"/>
      <c r="W13" s="29" t="s">
        <v>115</v>
      </c>
    </row>
    <row r="14" spans="1:23">
      <c r="A14" s="67">
        <v>4</v>
      </c>
      <c r="B14" s="29" t="s">
        <v>13</v>
      </c>
      <c r="C14" s="68">
        <v>1</v>
      </c>
      <c r="D14" s="69"/>
      <c r="E14" s="68">
        <v>1</v>
      </c>
      <c r="F14" s="68"/>
      <c r="G14" s="70">
        <v>0.3</v>
      </c>
      <c r="H14" s="70">
        <f t="shared" si="0"/>
        <v>0.3</v>
      </c>
      <c r="I14" s="71"/>
      <c r="J14" s="70"/>
      <c r="K14" s="72"/>
      <c r="L14" s="72"/>
      <c r="M14" s="71"/>
      <c r="N14" s="72"/>
      <c r="O14" s="72"/>
      <c r="P14" s="73"/>
      <c r="Q14" s="72"/>
      <c r="R14" s="71"/>
      <c r="S14" s="72"/>
      <c r="T14" s="68"/>
      <c r="U14" s="68">
        <v>5</v>
      </c>
      <c r="V14" s="68"/>
      <c r="W14" s="29" t="s">
        <v>13</v>
      </c>
    </row>
    <row r="15" spans="1:23">
      <c r="A15" s="67">
        <v>4</v>
      </c>
      <c r="B15" s="29" t="s">
        <v>69</v>
      </c>
      <c r="C15" s="68">
        <v>1</v>
      </c>
      <c r="D15" s="69"/>
      <c r="E15" s="68">
        <v>1</v>
      </c>
      <c r="F15" s="68"/>
      <c r="G15" s="70">
        <v>2</v>
      </c>
      <c r="H15" s="70">
        <f t="shared" si="0"/>
        <v>2</v>
      </c>
      <c r="I15" s="71"/>
      <c r="J15" s="70"/>
      <c r="K15" s="72"/>
      <c r="L15" s="72"/>
      <c r="M15" s="71"/>
      <c r="N15" s="72"/>
      <c r="O15" s="72"/>
      <c r="P15" s="73"/>
      <c r="Q15" s="72"/>
      <c r="R15" s="71"/>
      <c r="S15" s="72"/>
      <c r="T15" s="68"/>
      <c r="U15" s="68">
        <v>5</v>
      </c>
      <c r="V15" s="68"/>
      <c r="W15" s="29" t="s">
        <v>55</v>
      </c>
    </row>
    <row r="16" spans="1:23">
      <c r="A16" s="67">
        <v>4</v>
      </c>
      <c r="B16" s="29" t="s">
        <v>70</v>
      </c>
      <c r="C16" s="68">
        <v>1</v>
      </c>
      <c r="D16" s="69"/>
      <c r="E16" s="68">
        <v>1</v>
      </c>
      <c r="F16" s="68"/>
      <c r="G16" s="70">
        <v>0.33</v>
      </c>
      <c r="H16" s="70">
        <f t="shared" si="0"/>
        <v>0.33</v>
      </c>
      <c r="I16" s="71"/>
      <c r="J16" s="70"/>
      <c r="K16" s="72"/>
      <c r="L16" s="72"/>
      <c r="M16" s="71"/>
      <c r="N16" s="72"/>
      <c r="O16" s="72"/>
      <c r="P16" s="73"/>
      <c r="Q16" s="72"/>
      <c r="R16" s="71"/>
      <c r="S16" s="72"/>
      <c r="T16" s="68"/>
      <c r="U16" s="68">
        <v>5</v>
      </c>
      <c r="V16" s="68"/>
      <c r="W16" s="29" t="s">
        <v>56</v>
      </c>
    </row>
    <row r="17" spans="1:23">
      <c r="A17" s="67">
        <v>4</v>
      </c>
      <c r="B17" s="29" t="s">
        <v>71</v>
      </c>
      <c r="C17" s="68">
        <v>1</v>
      </c>
      <c r="D17" s="69"/>
      <c r="E17" s="68">
        <v>1</v>
      </c>
      <c r="F17" s="68"/>
      <c r="G17" s="70">
        <v>0.17</v>
      </c>
      <c r="H17" s="70">
        <f t="shared" si="0"/>
        <v>0.17</v>
      </c>
      <c r="I17" s="71"/>
      <c r="J17" s="70"/>
      <c r="K17" s="72"/>
      <c r="L17" s="72"/>
      <c r="M17" s="71"/>
      <c r="N17" s="72"/>
      <c r="O17" s="72"/>
      <c r="P17" s="73"/>
      <c r="Q17" s="72"/>
      <c r="R17" s="71"/>
      <c r="S17" s="72"/>
      <c r="T17" s="68"/>
      <c r="U17" s="68">
        <v>5</v>
      </c>
      <c r="V17" s="68"/>
      <c r="W17" s="29" t="s">
        <v>57</v>
      </c>
    </row>
    <row r="18" spans="1:23">
      <c r="A18" s="67">
        <v>4</v>
      </c>
      <c r="B18" s="29" t="s">
        <v>72</v>
      </c>
      <c r="C18" s="68">
        <v>1</v>
      </c>
      <c r="D18" s="69"/>
      <c r="E18" s="68">
        <v>1</v>
      </c>
      <c r="F18" s="68"/>
      <c r="G18" s="70">
        <v>0.17</v>
      </c>
      <c r="H18" s="70">
        <f t="shared" si="0"/>
        <v>0.17</v>
      </c>
      <c r="I18" s="71"/>
      <c r="J18" s="70"/>
      <c r="K18" s="72"/>
      <c r="L18" s="72"/>
      <c r="M18" s="71"/>
      <c r="N18" s="72"/>
      <c r="O18" s="72"/>
      <c r="P18" s="73"/>
      <c r="Q18" s="72"/>
      <c r="R18" s="71"/>
      <c r="S18" s="72"/>
      <c r="T18" s="68"/>
      <c r="U18" s="68">
        <v>5</v>
      </c>
      <c r="V18" s="68"/>
      <c r="W18" s="29" t="s">
        <v>58</v>
      </c>
    </row>
    <row r="19" spans="1:23">
      <c r="A19" s="59">
        <v>3</v>
      </c>
      <c r="B19" s="28" t="s">
        <v>59</v>
      </c>
      <c r="C19" s="60">
        <v>1</v>
      </c>
      <c r="D19" s="60"/>
      <c r="E19" s="61">
        <v>1</v>
      </c>
      <c r="F19" s="61"/>
      <c r="G19" s="62">
        <f>SUM(H20:H26)</f>
        <v>1.7000000000000002</v>
      </c>
      <c r="H19" s="62">
        <f t="shared" si="0"/>
        <v>1.7000000000000002</v>
      </c>
      <c r="I19" s="63"/>
      <c r="J19" s="62"/>
      <c r="K19" s="64"/>
      <c r="L19" s="64"/>
      <c r="M19" s="63"/>
      <c r="N19" s="64"/>
      <c r="O19" s="64"/>
      <c r="P19" s="65"/>
      <c r="Q19" s="64"/>
      <c r="R19" s="63"/>
      <c r="S19" s="64"/>
      <c r="T19" s="61" t="s">
        <v>60</v>
      </c>
      <c r="U19" s="61"/>
      <c r="V19" s="61" t="s">
        <v>61</v>
      </c>
      <c r="W19" s="74" t="s">
        <v>54</v>
      </c>
    </row>
    <row r="20" spans="1:23" s="81" customFormat="1">
      <c r="A20" s="107">
        <v>4</v>
      </c>
      <c r="B20" s="108" t="s">
        <v>32</v>
      </c>
      <c r="C20" s="109">
        <v>1</v>
      </c>
      <c r="D20" s="110"/>
      <c r="E20" s="111">
        <v>1</v>
      </c>
      <c r="F20" s="109"/>
      <c r="G20" s="112">
        <v>0.12</v>
      </c>
      <c r="H20" s="112">
        <v>0.12</v>
      </c>
      <c r="I20" s="78"/>
      <c r="J20" s="77"/>
      <c r="K20" s="79"/>
      <c r="L20" s="79"/>
      <c r="M20" s="78"/>
      <c r="N20" s="79"/>
      <c r="O20" s="79"/>
      <c r="P20" s="80"/>
      <c r="Q20" s="79"/>
      <c r="R20" s="78"/>
      <c r="S20" s="79"/>
      <c r="T20" s="76"/>
      <c r="U20" s="76">
        <v>5</v>
      </c>
      <c r="V20" s="76"/>
      <c r="W20" s="75" t="s">
        <v>62</v>
      </c>
    </row>
    <row r="21" spans="1:23" s="81" customFormat="1">
      <c r="A21" s="107">
        <v>4</v>
      </c>
      <c r="B21" s="108" t="s">
        <v>33</v>
      </c>
      <c r="C21" s="109">
        <v>1</v>
      </c>
      <c r="D21" s="110"/>
      <c r="E21" s="109">
        <v>1</v>
      </c>
      <c r="F21" s="109"/>
      <c r="G21" s="112">
        <v>0.25</v>
      </c>
      <c r="H21" s="112">
        <v>0.25</v>
      </c>
      <c r="I21" s="78"/>
      <c r="J21" s="77"/>
      <c r="K21" s="79"/>
      <c r="L21" s="79"/>
      <c r="M21" s="78"/>
      <c r="N21" s="79"/>
      <c r="O21" s="79"/>
      <c r="P21" s="80"/>
      <c r="Q21" s="79"/>
      <c r="R21" s="78"/>
      <c r="S21" s="79"/>
      <c r="T21" s="76"/>
      <c r="U21" s="76"/>
      <c r="V21" s="76"/>
      <c r="W21" s="75" t="s">
        <v>62</v>
      </c>
    </row>
    <row r="22" spans="1:23" s="81" customFormat="1">
      <c r="A22" s="107">
        <v>4</v>
      </c>
      <c r="B22" s="108" t="s">
        <v>34</v>
      </c>
      <c r="C22" s="109">
        <v>1</v>
      </c>
      <c r="D22" s="110"/>
      <c r="E22" s="109">
        <v>1</v>
      </c>
      <c r="F22" s="109"/>
      <c r="G22" s="112">
        <v>0.15</v>
      </c>
      <c r="H22" s="112">
        <v>0.15</v>
      </c>
      <c r="I22" s="78"/>
      <c r="J22" s="77"/>
      <c r="K22" s="79"/>
      <c r="L22" s="79"/>
      <c r="M22" s="78"/>
      <c r="N22" s="79"/>
      <c r="O22" s="79"/>
      <c r="P22" s="80"/>
      <c r="Q22" s="79"/>
      <c r="R22" s="78"/>
      <c r="S22" s="79"/>
      <c r="T22" s="76"/>
      <c r="U22" s="76"/>
      <c r="V22" s="76"/>
      <c r="W22" s="75" t="s">
        <v>62</v>
      </c>
    </row>
    <row r="23" spans="1:23" s="81" customFormat="1">
      <c r="A23" s="107">
        <v>4</v>
      </c>
      <c r="B23" s="108" t="s">
        <v>35</v>
      </c>
      <c r="C23" s="109">
        <v>1</v>
      </c>
      <c r="D23" s="110"/>
      <c r="E23" s="109">
        <v>1</v>
      </c>
      <c r="F23" s="109"/>
      <c r="G23" s="112">
        <v>0.15</v>
      </c>
      <c r="H23" s="112">
        <v>0.15</v>
      </c>
      <c r="I23" s="78"/>
      <c r="J23" s="77"/>
      <c r="K23" s="79"/>
      <c r="L23" s="79"/>
      <c r="M23" s="78"/>
      <c r="N23" s="79"/>
      <c r="O23" s="79"/>
      <c r="P23" s="80"/>
      <c r="Q23" s="79"/>
      <c r="R23" s="78"/>
      <c r="S23" s="79"/>
      <c r="T23" s="76"/>
      <c r="U23" s="76"/>
      <c r="V23" s="76"/>
      <c r="W23" s="75" t="s">
        <v>62</v>
      </c>
    </row>
    <row r="24" spans="1:23">
      <c r="A24" s="67">
        <v>4</v>
      </c>
      <c r="B24" s="29" t="s">
        <v>14</v>
      </c>
      <c r="C24" s="68">
        <v>1</v>
      </c>
      <c r="D24" s="69"/>
      <c r="E24" s="68">
        <v>1</v>
      </c>
      <c r="F24" s="68"/>
      <c r="G24" s="70">
        <v>0.2</v>
      </c>
      <c r="H24" s="70">
        <f t="shared" si="0"/>
        <v>0.2</v>
      </c>
      <c r="I24" s="71"/>
      <c r="J24" s="70"/>
      <c r="K24" s="72"/>
      <c r="L24" s="72"/>
      <c r="M24" s="71"/>
      <c r="N24" s="72"/>
      <c r="O24" s="72"/>
      <c r="P24" s="73"/>
      <c r="Q24" s="72"/>
      <c r="R24" s="71"/>
      <c r="S24" s="72"/>
      <c r="T24" s="68"/>
      <c r="U24" s="68">
        <v>5</v>
      </c>
      <c r="V24" s="68"/>
      <c r="W24" s="29" t="s">
        <v>14</v>
      </c>
    </row>
    <row r="25" spans="1:23">
      <c r="A25" s="67">
        <v>4</v>
      </c>
      <c r="B25" s="29" t="s">
        <v>15</v>
      </c>
      <c r="C25" s="68">
        <v>1</v>
      </c>
      <c r="D25" s="69"/>
      <c r="E25" s="68">
        <v>1</v>
      </c>
      <c r="F25" s="68"/>
      <c r="G25" s="70">
        <v>0.2</v>
      </c>
      <c r="H25" s="70">
        <f t="shared" si="0"/>
        <v>0.2</v>
      </c>
      <c r="I25" s="71"/>
      <c r="J25" s="70"/>
      <c r="K25" s="72"/>
      <c r="L25" s="72"/>
      <c r="M25" s="71"/>
      <c r="N25" s="72"/>
      <c r="O25" s="72"/>
      <c r="P25" s="73"/>
      <c r="Q25" s="72"/>
      <c r="R25" s="71"/>
      <c r="S25" s="72"/>
      <c r="T25" s="68"/>
      <c r="U25" s="68">
        <v>5</v>
      </c>
      <c r="V25" s="68"/>
      <c r="W25" s="29" t="s">
        <v>15</v>
      </c>
    </row>
    <row r="26" spans="1:23">
      <c r="A26" s="67">
        <v>4</v>
      </c>
      <c r="B26" s="29" t="s">
        <v>16</v>
      </c>
      <c r="C26" s="68">
        <v>1</v>
      </c>
      <c r="D26" s="69"/>
      <c r="E26" s="68">
        <v>1</v>
      </c>
      <c r="F26" s="68"/>
      <c r="G26" s="70">
        <v>0.63</v>
      </c>
      <c r="H26" s="70">
        <f t="shared" si="0"/>
        <v>0.63</v>
      </c>
      <c r="I26" s="71"/>
      <c r="J26" s="70"/>
      <c r="K26" s="72"/>
      <c r="L26" s="72"/>
      <c r="M26" s="71"/>
      <c r="N26" s="72"/>
      <c r="O26" s="72"/>
      <c r="P26" s="73"/>
      <c r="Q26" s="72"/>
      <c r="R26" s="71"/>
      <c r="S26" s="72"/>
      <c r="T26" s="68"/>
      <c r="U26" s="68">
        <v>5</v>
      </c>
      <c r="V26" s="68"/>
      <c r="W26" s="29" t="s">
        <v>16</v>
      </c>
    </row>
    <row r="27" spans="1:23">
      <c r="A27" s="59">
        <v>3</v>
      </c>
      <c r="B27" s="28" t="s">
        <v>0</v>
      </c>
      <c r="C27" s="60">
        <v>1</v>
      </c>
      <c r="D27" s="60"/>
      <c r="E27" s="61">
        <v>1</v>
      </c>
      <c r="F27" s="61"/>
      <c r="G27" s="62">
        <f>SUM(H28:H30)</f>
        <v>11</v>
      </c>
      <c r="H27" s="62">
        <f t="shared" si="0"/>
        <v>11</v>
      </c>
      <c r="I27" s="63"/>
      <c r="J27" s="62"/>
      <c r="K27" s="64"/>
      <c r="L27" s="64"/>
      <c r="M27" s="63"/>
      <c r="N27" s="64"/>
      <c r="O27" s="64"/>
      <c r="P27" s="65"/>
      <c r="Q27" s="64"/>
      <c r="R27" s="63"/>
      <c r="S27" s="64"/>
      <c r="T27" s="61" t="s">
        <v>1</v>
      </c>
      <c r="U27" s="61"/>
      <c r="V27" s="61" t="s">
        <v>2</v>
      </c>
      <c r="W27" s="82" t="s">
        <v>3</v>
      </c>
    </row>
    <row r="28" spans="1:23">
      <c r="A28" s="67">
        <v>4</v>
      </c>
      <c r="B28" s="30" t="s">
        <v>73</v>
      </c>
      <c r="C28" s="69">
        <v>1</v>
      </c>
      <c r="D28" s="69"/>
      <c r="E28" s="68">
        <v>1</v>
      </c>
      <c r="F28" s="68"/>
      <c r="G28" s="70">
        <v>2</v>
      </c>
      <c r="H28" s="70">
        <f t="shared" si="0"/>
        <v>2</v>
      </c>
      <c r="I28" s="71"/>
      <c r="J28" s="70"/>
      <c r="K28" s="72"/>
      <c r="L28" s="72"/>
      <c r="M28" s="71"/>
      <c r="N28" s="72"/>
      <c r="O28" s="72"/>
      <c r="P28" s="73"/>
      <c r="Q28" s="72"/>
      <c r="R28" s="71"/>
      <c r="S28" s="72"/>
      <c r="T28" s="68"/>
      <c r="U28" s="68">
        <v>5</v>
      </c>
      <c r="V28" s="68"/>
      <c r="W28" s="30" t="s">
        <v>17</v>
      </c>
    </row>
    <row r="29" spans="1:23" ht="22" customHeight="1">
      <c r="A29" s="67">
        <v>4</v>
      </c>
      <c r="B29" s="30" t="s">
        <v>4</v>
      </c>
      <c r="C29" s="69">
        <v>1</v>
      </c>
      <c r="D29" s="69"/>
      <c r="E29" s="68">
        <v>1</v>
      </c>
      <c r="F29" s="68"/>
      <c r="G29" s="70">
        <v>1</v>
      </c>
      <c r="H29" s="70">
        <f t="shared" si="0"/>
        <v>1</v>
      </c>
      <c r="I29" s="71"/>
      <c r="J29" s="70"/>
      <c r="K29" s="72"/>
      <c r="L29" s="72"/>
      <c r="M29" s="71"/>
      <c r="N29" s="72"/>
      <c r="O29" s="72"/>
      <c r="P29" s="73"/>
      <c r="Q29" s="72"/>
      <c r="R29" s="71"/>
      <c r="S29" s="72"/>
      <c r="T29" s="68"/>
      <c r="U29" s="68">
        <v>5</v>
      </c>
      <c r="V29" s="68"/>
      <c r="W29" s="30" t="s">
        <v>18</v>
      </c>
    </row>
    <row r="30" spans="1:23" ht="22" customHeight="1">
      <c r="A30" s="67">
        <v>4</v>
      </c>
      <c r="B30" s="30" t="s">
        <v>5</v>
      </c>
      <c r="C30" s="69">
        <v>1</v>
      </c>
      <c r="D30" s="69"/>
      <c r="E30" s="68">
        <v>1</v>
      </c>
      <c r="F30" s="68"/>
      <c r="G30" s="70">
        <v>8</v>
      </c>
      <c r="H30" s="70">
        <f t="shared" si="0"/>
        <v>8</v>
      </c>
      <c r="I30" s="71"/>
      <c r="J30" s="70"/>
      <c r="K30" s="72"/>
      <c r="L30" s="72"/>
      <c r="M30" s="71"/>
      <c r="N30" s="72"/>
      <c r="O30" s="72"/>
      <c r="P30" s="73"/>
      <c r="Q30" s="72"/>
      <c r="R30" s="71"/>
      <c r="S30" s="72"/>
      <c r="T30" s="68"/>
      <c r="U30" s="68">
        <v>5</v>
      </c>
      <c r="V30" s="68"/>
      <c r="W30" s="83" t="s">
        <v>6</v>
      </c>
    </row>
    <row r="31" spans="1:23" ht="22" customHeight="1">
      <c r="A31" s="59">
        <v>3</v>
      </c>
      <c r="B31" s="31" t="s">
        <v>7</v>
      </c>
      <c r="C31" s="60">
        <v>1</v>
      </c>
      <c r="D31" s="60"/>
      <c r="E31" s="61">
        <v>1</v>
      </c>
      <c r="F31" s="61"/>
      <c r="G31" s="62">
        <f>SUM(H32:H34)</f>
        <v>11</v>
      </c>
      <c r="H31" s="62">
        <f t="shared" si="0"/>
        <v>11</v>
      </c>
      <c r="I31" s="63"/>
      <c r="J31" s="62"/>
      <c r="K31" s="64"/>
      <c r="L31" s="64"/>
      <c r="M31" s="63"/>
      <c r="N31" s="64"/>
      <c r="O31" s="64"/>
      <c r="P31" s="65"/>
      <c r="Q31" s="64"/>
      <c r="R31" s="63"/>
      <c r="S31" s="64"/>
      <c r="T31" s="61" t="s">
        <v>1</v>
      </c>
      <c r="U31" s="61"/>
      <c r="V31" s="61" t="s">
        <v>2</v>
      </c>
      <c r="W31" s="82" t="s">
        <v>8</v>
      </c>
    </row>
    <row r="32" spans="1:23" ht="22" customHeight="1">
      <c r="A32" s="67">
        <v>4</v>
      </c>
      <c r="B32" s="30" t="s">
        <v>74</v>
      </c>
      <c r="C32" s="69">
        <v>1</v>
      </c>
      <c r="D32" s="69"/>
      <c r="E32" s="68">
        <v>1</v>
      </c>
      <c r="F32" s="68"/>
      <c r="G32" s="70">
        <v>2</v>
      </c>
      <c r="H32" s="70">
        <f t="shared" si="0"/>
        <v>2</v>
      </c>
      <c r="I32" s="71"/>
      <c r="J32" s="70"/>
      <c r="K32" s="72"/>
      <c r="L32" s="72"/>
      <c r="M32" s="71"/>
      <c r="N32" s="72"/>
      <c r="O32" s="72"/>
      <c r="P32" s="73"/>
      <c r="Q32" s="72"/>
      <c r="R32" s="71"/>
      <c r="S32" s="72"/>
      <c r="T32" s="68"/>
      <c r="U32" s="68">
        <v>5</v>
      </c>
      <c r="V32" s="68"/>
      <c r="W32" s="30" t="s">
        <v>19</v>
      </c>
    </row>
    <row r="33" spans="1:23" ht="22" customHeight="1">
      <c r="A33" s="67">
        <v>4</v>
      </c>
      <c r="B33" s="30" t="s">
        <v>9</v>
      </c>
      <c r="C33" s="69">
        <v>1</v>
      </c>
      <c r="D33" s="69"/>
      <c r="E33" s="68">
        <v>1</v>
      </c>
      <c r="F33" s="68"/>
      <c r="G33" s="70">
        <v>1</v>
      </c>
      <c r="H33" s="70">
        <f t="shared" si="0"/>
        <v>1</v>
      </c>
      <c r="I33" s="71"/>
      <c r="J33" s="70"/>
      <c r="K33" s="72"/>
      <c r="L33" s="72"/>
      <c r="M33" s="71"/>
      <c r="N33" s="72"/>
      <c r="O33" s="72"/>
      <c r="P33" s="73"/>
      <c r="Q33" s="72"/>
      <c r="R33" s="71"/>
      <c r="S33" s="72"/>
      <c r="T33" s="68"/>
      <c r="U33" s="68">
        <v>5</v>
      </c>
      <c r="V33" s="68"/>
      <c r="W33" s="30" t="s">
        <v>20</v>
      </c>
    </row>
    <row r="34" spans="1:23" ht="22" customHeight="1">
      <c r="A34" s="67">
        <v>4</v>
      </c>
      <c r="B34" s="30" t="s">
        <v>10</v>
      </c>
      <c r="C34" s="69">
        <v>1</v>
      </c>
      <c r="D34" s="69"/>
      <c r="E34" s="68">
        <v>1</v>
      </c>
      <c r="F34" s="68"/>
      <c r="G34" s="70">
        <v>8</v>
      </c>
      <c r="H34" s="70">
        <f t="shared" si="0"/>
        <v>8</v>
      </c>
      <c r="I34" s="71"/>
      <c r="J34" s="70"/>
      <c r="K34" s="72"/>
      <c r="L34" s="72"/>
      <c r="M34" s="71"/>
      <c r="N34" s="72"/>
      <c r="O34" s="72"/>
      <c r="P34" s="73"/>
      <c r="Q34" s="72"/>
      <c r="R34" s="71"/>
      <c r="S34" s="72"/>
      <c r="T34" s="68"/>
      <c r="U34" s="68">
        <v>5</v>
      </c>
      <c r="V34" s="68"/>
      <c r="W34" s="83" t="s">
        <v>11</v>
      </c>
    </row>
    <row r="35" spans="1:23" ht="22" customHeight="1">
      <c r="A35" s="59">
        <v>3</v>
      </c>
      <c r="B35" s="31" t="s">
        <v>75</v>
      </c>
      <c r="C35" s="60">
        <v>1</v>
      </c>
      <c r="D35" s="60"/>
      <c r="E35" s="61">
        <v>1</v>
      </c>
      <c r="F35" s="61"/>
      <c r="G35" s="62">
        <v>9</v>
      </c>
      <c r="H35" s="62">
        <f t="shared" si="0"/>
        <v>9</v>
      </c>
      <c r="I35" s="63"/>
      <c r="J35" s="62"/>
      <c r="K35" s="64"/>
      <c r="L35" s="64"/>
      <c r="M35" s="63"/>
      <c r="N35" s="64"/>
      <c r="O35" s="64"/>
      <c r="P35" s="65"/>
      <c r="Q35" s="64"/>
      <c r="R35" s="63"/>
      <c r="S35" s="64"/>
      <c r="T35" s="61" t="s">
        <v>1</v>
      </c>
      <c r="U35" s="61"/>
      <c r="V35" s="61" t="s">
        <v>2</v>
      </c>
      <c r="W35" s="82" t="s">
        <v>76</v>
      </c>
    </row>
    <row r="36" spans="1:23" ht="22" customHeight="1">
      <c r="A36" s="67">
        <v>4</v>
      </c>
      <c r="B36" s="30" t="s">
        <v>77</v>
      </c>
      <c r="C36" s="69">
        <v>1</v>
      </c>
      <c r="D36" s="69"/>
      <c r="E36" s="68">
        <v>1</v>
      </c>
      <c r="F36" s="68"/>
      <c r="G36" s="70">
        <v>1</v>
      </c>
      <c r="H36" s="70">
        <f t="shared" si="0"/>
        <v>1</v>
      </c>
      <c r="I36" s="71"/>
      <c r="J36" s="70"/>
      <c r="K36" s="72"/>
      <c r="L36" s="72"/>
      <c r="M36" s="71"/>
      <c r="N36" s="72"/>
      <c r="O36" s="72"/>
      <c r="P36" s="73"/>
      <c r="Q36" s="72"/>
      <c r="R36" s="71"/>
      <c r="S36" s="72"/>
      <c r="T36" s="68"/>
      <c r="U36" s="68">
        <v>5</v>
      </c>
      <c r="V36" s="68"/>
      <c r="W36" s="30" t="s">
        <v>21</v>
      </c>
    </row>
    <row r="37" spans="1:23" ht="22" customHeight="1">
      <c r="A37" s="67">
        <v>4</v>
      </c>
      <c r="B37" s="30" t="s">
        <v>22</v>
      </c>
      <c r="C37" s="69">
        <v>1</v>
      </c>
      <c r="D37" s="69"/>
      <c r="E37" s="68">
        <v>1</v>
      </c>
      <c r="F37" s="68"/>
      <c r="G37" s="70">
        <v>8</v>
      </c>
      <c r="H37" s="70">
        <v>6</v>
      </c>
      <c r="I37" s="71"/>
      <c r="J37" s="70"/>
      <c r="K37" s="72"/>
      <c r="L37" s="72"/>
      <c r="M37" s="71"/>
      <c r="N37" s="72"/>
      <c r="O37" s="72"/>
      <c r="P37" s="73"/>
      <c r="Q37" s="72"/>
      <c r="R37" s="71"/>
      <c r="S37" s="72"/>
      <c r="T37" s="68"/>
      <c r="U37" s="68">
        <v>5</v>
      </c>
      <c r="V37" s="68"/>
      <c r="W37" s="83" t="s">
        <v>78</v>
      </c>
    </row>
    <row r="38" spans="1:23" ht="22" customHeight="1">
      <c r="A38" s="59">
        <v>3</v>
      </c>
      <c r="B38" s="32" t="s">
        <v>79</v>
      </c>
      <c r="C38" s="60">
        <v>1</v>
      </c>
      <c r="D38" s="60"/>
      <c r="E38" s="61">
        <v>1</v>
      </c>
      <c r="F38" s="61"/>
      <c r="G38" s="62">
        <v>20</v>
      </c>
      <c r="H38" s="62">
        <v>20</v>
      </c>
      <c r="I38" s="63"/>
      <c r="J38" s="62"/>
      <c r="K38" s="64"/>
      <c r="L38" s="64"/>
      <c r="M38" s="63"/>
      <c r="N38" s="64"/>
      <c r="O38" s="64"/>
      <c r="P38" s="65"/>
      <c r="Q38" s="64"/>
      <c r="R38" s="63"/>
      <c r="S38" s="64"/>
      <c r="T38" s="61"/>
      <c r="U38" s="61">
        <v>5</v>
      </c>
      <c r="V38" s="61"/>
      <c r="W38" s="74" t="s">
        <v>80</v>
      </c>
    </row>
    <row r="39" spans="1:23">
      <c r="A39" s="59">
        <v>3</v>
      </c>
      <c r="B39" s="28" t="s">
        <v>81</v>
      </c>
      <c r="C39" s="60">
        <v>1</v>
      </c>
      <c r="D39" s="60"/>
      <c r="E39" s="61">
        <v>1</v>
      </c>
      <c r="F39" s="61"/>
      <c r="G39" s="62">
        <v>4</v>
      </c>
      <c r="H39" s="62">
        <f t="shared" ref="H39:H47" si="1">C39*G39</f>
        <v>4</v>
      </c>
      <c r="I39" s="63"/>
      <c r="J39" s="62"/>
      <c r="K39" s="64"/>
      <c r="L39" s="64"/>
      <c r="M39" s="63"/>
      <c r="N39" s="64"/>
      <c r="O39" s="64"/>
      <c r="P39" s="65"/>
      <c r="Q39" s="64"/>
      <c r="R39" s="63"/>
      <c r="S39" s="64"/>
      <c r="T39" s="61"/>
      <c r="U39" s="61">
        <v>5</v>
      </c>
      <c r="V39" s="61"/>
      <c r="W39" s="84" t="s">
        <v>82</v>
      </c>
    </row>
    <row r="40" spans="1:23">
      <c r="A40" s="59">
        <v>3</v>
      </c>
      <c r="B40" s="28" t="s">
        <v>96</v>
      </c>
      <c r="C40" s="60">
        <v>1</v>
      </c>
      <c r="D40" s="60"/>
      <c r="E40" s="61">
        <v>1</v>
      </c>
      <c r="F40" s="61"/>
      <c r="G40" s="62">
        <v>1.5</v>
      </c>
      <c r="H40" s="62">
        <f t="shared" si="1"/>
        <v>1.5</v>
      </c>
      <c r="I40" s="63"/>
      <c r="J40" s="62"/>
      <c r="K40" s="85" t="s">
        <v>83</v>
      </c>
      <c r="L40" s="85" t="s">
        <v>83</v>
      </c>
      <c r="M40" s="86" t="s">
        <v>24</v>
      </c>
      <c r="N40" s="85" t="s">
        <v>25</v>
      </c>
      <c r="O40" s="85" t="s">
        <v>26</v>
      </c>
      <c r="P40" s="87" t="s">
        <v>26</v>
      </c>
      <c r="Q40" s="85" t="s">
        <v>25</v>
      </c>
      <c r="R40" s="86" t="s">
        <v>26</v>
      </c>
      <c r="S40" s="85" t="s">
        <v>25</v>
      </c>
      <c r="T40" s="61"/>
      <c r="U40" s="88">
        <v>3</v>
      </c>
      <c r="V40" s="88" t="s">
        <v>83</v>
      </c>
      <c r="W40" s="74" t="s">
        <v>27</v>
      </c>
    </row>
    <row r="41" spans="1:23">
      <c r="A41" s="59">
        <v>3</v>
      </c>
      <c r="B41" s="28" t="s">
        <v>97</v>
      </c>
      <c r="C41" s="60">
        <v>1</v>
      </c>
      <c r="D41" s="60"/>
      <c r="E41" s="61">
        <v>1</v>
      </c>
      <c r="F41" s="61"/>
      <c r="G41" s="62">
        <v>1.5</v>
      </c>
      <c r="H41" s="62">
        <f t="shared" si="1"/>
        <v>1.5</v>
      </c>
      <c r="I41" s="63"/>
      <c r="J41" s="62"/>
      <c r="K41" s="85" t="s">
        <v>83</v>
      </c>
      <c r="L41" s="85" t="s">
        <v>83</v>
      </c>
      <c r="M41" s="86" t="s">
        <v>24</v>
      </c>
      <c r="N41" s="85" t="s">
        <v>25</v>
      </c>
      <c r="O41" s="85" t="s">
        <v>26</v>
      </c>
      <c r="P41" s="87" t="s">
        <v>26</v>
      </c>
      <c r="Q41" s="85" t="s">
        <v>25</v>
      </c>
      <c r="R41" s="86" t="s">
        <v>26</v>
      </c>
      <c r="S41" s="85" t="s">
        <v>25</v>
      </c>
      <c r="T41" s="61"/>
      <c r="U41" s="88">
        <v>3</v>
      </c>
      <c r="V41" s="88" t="s">
        <v>83</v>
      </c>
      <c r="W41" s="74" t="s">
        <v>27</v>
      </c>
    </row>
    <row r="42" spans="1:23">
      <c r="A42" s="59">
        <v>3</v>
      </c>
      <c r="B42" s="28" t="s">
        <v>98</v>
      </c>
      <c r="C42" s="60">
        <v>1</v>
      </c>
      <c r="D42" s="60"/>
      <c r="E42" s="61">
        <v>1</v>
      </c>
      <c r="F42" s="61"/>
      <c r="G42" s="62">
        <v>1.5</v>
      </c>
      <c r="H42" s="62">
        <f t="shared" si="1"/>
        <v>1.5</v>
      </c>
      <c r="I42" s="63"/>
      <c r="J42" s="62"/>
      <c r="K42" s="85" t="s">
        <v>83</v>
      </c>
      <c r="L42" s="85" t="s">
        <v>83</v>
      </c>
      <c r="M42" s="86" t="s">
        <v>83</v>
      </c>
      <c r="N42" s="85" t="s">
        <v>83</v>
      </c>
      <c r="O42" s="85" t="s">
        <v>83</v>
      </c>
      <c r="P42" s="87" t="s">
        <v>83</v>
      </c>
      <c r="Q42" s="85" t="s">
        <v>83</v>
      </c>
      <c r="R42" s="86" t="s">
        <v>83</v>
      </c>
      <c r="S42" s="85" t="s">
        <v>83</v>
      </c>
      <c r="T42" s="61"/>
      <c r="U42" s="88">
        <v>3</v>
      </c>
      <c r="V42" s="88" t="s">
        <v>83</v>
      </c>
      <c r="W42" s="74" t="s">
        <v>28</v>
      </c>
    </row>
    <row r="43" spans="1:23">
      <c r="A43" s="59">
        <v>3</v>
      </c>
      <c r="B43" s="28" t="s">
        <v>12</v>
      </c>
      <c r="C43" s="60">
        <v>1</v>
      </c>
      <c r="D43" s="60"/>
      <c r="E43" s="61">
        <v>1</v>
      </c>
      <c r="F43" s="61"/>
      <c r="G43" s="62">
        <v>1.5</v>
      </c>
      <c r="H43" s="62">
        <f t="shared" si="1"/>
        <v>1.5</v>
      </c>
      <c r="I43" s="63"/>
      <c r="J43" s="62"/>
      <c r="K43" s="85" t="s">
        <v>83</v>
      </c>
      <c r="L43" s="85" t="s">
        <v>83</v>
      </c>
      <c r="M43" s="86" t="s">
        <v>24</v>
      </c>
      <c r="N43" s="85" t="s">
        <v>25</v>
      </c>
      <c r="O43" s="85" t="s">
        <v>26</v>
      </c>
      <c r="P43" s="87" t="s">
        <v>26</v>
      </c>
      <c r="Q43" s="85" t="s">
        <v>25</v>
      </c>
      <c r="R43" s="86" t="s">
        <v>26</v>
      </c>
      <c r="S43" s="85" t="s">
        <v>25</v>
      </c>
      <c r="T43" s="61"/>
      <c r="U43" s="88">
        <v>3</v>
      </c>
      <c r="V43" s="88" t="s">
        <v>83</v>
      </c>
      <c r="W43" s="74" t="s">
        <v>29</v>
      </c>
    </row>
    <row r="44" spans="1:23" ht="73.75" customHeight="1">
      <c r="A44" s="59">
        <v>3</v>
      </c>
      <c r="B44" s="31" t="s">
        <v>23</v>
      </c>
      <c r="C44" s="60">
        <v>1</v>
      </c>
      <c r="D44" s="60"/>
      <c r="E44" s="61">
        <v>1</v>
      </c>
      <c r="F44" s="61"/>
      <c r="G44" s="62">
        <v>8</v>
      </c>
      <c r="H44" s="62">
        <f t="shared" si="1"/>
        <v>8</v>
      </c>
      <c r="I44" s="63"/>
      <c r="J44" s="62"/>
      <c r="K44" s="64">
        <v>10</v>
      </c>
      <c r="L44" s="64">
        <f t="shared" ref="L44:L45" si="2">C44*K44</f>
        <v>10</v>
      </c>
      <c r="M44" s="63">
        <v>0.2</v>
      </c>
      <c r="N44" s="64">
        <f t="shared" ref="N44:N45" si="3">L44+(M44*L44)</f>
        <v>12</v>
      </c>
      <c r="O44" s="64">
        <v>10</v>
      </c>
      <c r="P44" s="65">
        <v>10</v>
      </c>
      <c r="Q44" s="64">
        <f t="shared" ref="Q44:Q45" si="4">C44*P44</f>
        <v>10</v>
      </c>
      <c r="R44" s="63">
        <v>0.5</v>
      </c>
      <c r="S44" s="64">
        <f t="shared" ref="S44:S45" si="5">Q44+(R44*Q44)</f>
        <v>15</v>
      </c>
      <c r="T44" s="61"/>
      <c r="U44" s="61">
        <v>5</v>
      </c>
      <c r="V44" s="88" t="s">
        <v>30</v>
      </c>
      <c r="W44" s="89"/>
    </row>
    <row r="45" spans="1:23" ht="40">
      <c r="A45" s="59">
        <v>3</v>
      </c>
      <c r="B45" s="104" t="s">
        <v>63</v>
      </c>
      <c r="C45" s="60">
        <v>1</v>
      </c>
      <c r="D45" s="60"/>
      <c r="E45" s="61">
        <v>1</v>
      </c>
      <c r="F45" s="61"/>
      <c r="G45" s="62">
        <v>8</v>
      </c>
      <c r="H45" s="62">
        <f t="shared" si="1"/>
        <v>8</v>
      </c>
      <c r="I45" s="63"/>
      <c r="J45" s="62"/>
      <c r="K45" s="64">
        <v>10</v>
      </c>
      <c r="L45" s="64">
        <f t="shared" si="2"/>
        <v>10</v>
      </c>
      <c r="M45" s="63">
        <v>0.2</v>
      </c>
      <c r="N45" s="64">
        <f t="shared" si="3"/>
        <v>12</v>
      </c>
      <c r="O45" s="64">
        <v>10</v>
      </c>
      <c r="P45" s="65">
        <v>10</v>
      </c>
      <c r="Q45" s="64">
        <f t="shared" si="4"/>
        <v>10</v>
      </c>
      <c r="R45" s="63">
        <v>0.5</v>
      </c>
      <c r="S45" s="64">
        <f t="shared" si="5"/>
        <v>15</v>
      </c>
      <c r="T45" s="61"/>
      <c r="U45" s="61">
        <v>5</v>
      </c>
      <c r="V45" s="88" t="s">
        <v>30</v>
      </c>
      <c r="W45" s="89"/>
    </row>
    <row r="46" spans="1:23" ht="79.25" customHeight="1">
      <c r="A46" s="90">
        <v>2</v>
      </c>
      <c r="B46" s="105" t="s">
        <v>64</v>
      </c>
      <c r="C46" s="91">
        <v>1</v>
      </c>
      <c r="D46" s="91"/>
      <c r="E46" s="53">
        <v>1</v>
      </c>
      <c r="F46" s="53"/>
      <c r="G46" s="92">
        <f>H5*0.15</f>
        <v>12.730500000000001</v>
      </c>
      <c r="H46" s="92">
        <f t="shared" si="1"/>
        <v>12.730500000000001</v>
      </c>
      <c r="I46" s="93"/>
      <c r="J46" s="92"/>
      <c r="K46" s="94"/>
      <c r="L46" s="94"/>
      <c r="M46" s="93"/>
      <c r="N46" s="94"/>
      <c r="O46" s="94"/>
      <c r="P46" s="95"/>
      <c r="Q46" s="94"/>
      <c r="R46" s="93"/>
      <c r="S46" s="94"/>
      <c r="T46" s="53"/>
      <c r="U46" s="53">
        <v>6</v>
      </c>
      <c r="V46" s="53"/>
      <c r="W46" s="58" t="s">
        <v>65</v>
      </c>
    </row>
    <row r="47" spans="1:23" ht="79.25" customHeight="1">
      <c r="A47" s="90">
        <v>2</v>
      </c>
      <c r="B47" s="105" t="s">
        <v>99</v>
      </c>
      <c r="C47" s="91">
        <v>1</v>
      </c>
      <c r="D47" s="91"/>
      <c r="E47" s="53">
        <v>1</v>
      </c>
      <c r="F47" s="53"/>
      <c r="G47" s="92">
        <f>0.05*(G5-G44-G45+(G46*0.3))</f>
        <v>3.6344574999999999</v>
      </c>
      <c r="H47" s="92">
        <f t="shared" si="1"/>
        <v>3.6344574999999999</v>
      </c>
      <c r="I47" s="93"/>
      <c r="J47" s="92"/>
      <c r="K47" s="94"/>
      <c r="L47" s="94"/>
      <c r="M47" s="93"/>
      <c r="N47" s="94"/>
      <c r="O47" s="94"/>
      <c r="P47" s="95"/>
      <c r="Q47" s="94"/>
      <c r="R47" s="93"/>
      <c r="S47" s="94"/>
      <c r="T47" s="53"/>
      <c r="U47" s="53"/>
      <c r="V47" s="53"/>
      <c r="W47" s="58" t="s">
        <v>31</v>
      </c>
    </row>
    <row r="48" spans="1:23" ht="40.75" customHeight="1">
      <c r="A48" s="96"/>
      <c r="B48" s="33"/>
      <c r="C48" s="97"/>
      <c r="D48" s="97"/>
      <c r="E48" s="98"/>
      <c r="F48" s="98"/>
      <c r="G48" s="99"/>
      <c r="H48" s="99"/>
      <c r="I48" s="100"/>
      <c r="J48" s="99"/>
      <c r="K48" s="101"/>
      <c r="L48" s="101"/>
      <c r="M48" s="100"/>
      <c r="N48" s="101"/>
      <c r="O48" s="101"/>
      <c r="P48" s="102"/>
      <c r="Q48" s="101"/>
      <c r="R48" s="100"/>
      <c r="S48" s="101"/>
      <c r="T48" s="98"/>
      <c r="U48" s="98"/>
      <c r="V48" s="98"/>
      <c r="W48" s="103"/>
    </row>
    <row r="49" spans="1:20" ht="15" customHeight="1">
      <c r="A49" s="10"/>
      <c r="T49" s="21"/>
    </row>
    <row r="50" spans="1:20">
      <c r="A50" s="10"/>
      <c r="T50" s="21"/>
    </row>
    <row r="51" spans="1:20">
      <c r="A51" s="10"/>
      <c r="T51" s="21"/>
    </row>
    <row r="52" spans="1:20">
      <c r="A52" s="10"/>
      <c r="T52" s="21"/>
    </row>
    <row r="63" spans="1:20">
      <c r="F63" s="35" t="s">
        <v>93</v>
      </c>
      <c r="G63" s="34"/>
    </row>
    <row r="64" spans="1:20">
      <c r="F64" s="36" t="s">
        <v>94</v>
      </c>
      <c r="G64" s="106">
        <f>H5+H47-H44-H45+0.3*H46</f>
        <v>76.323607499999994</v>
      </c>
    </row>
    <row r="65" spans="2:25" s="22" customFormat="1">
      <c r="B65" s="15"/>
      <c r="C65" s="14"/>
      <c r="D65" s="14"/>
      <c r="E65" s="14"/>
      <c r="F65" s="36" t="s">
        <v>95</v>
      </c>
      <c r="G65" s="106">
        <f>H44+H45+0.7*H46</f>
        <v>24.911349999999999</v>
      </c>
      <c r="H65" s="17"/>
      <c r="I65" s="18"/>
      <c r="J65" s="14"/>
      <c r="K65" s="15"/>
      <c r="L65" s="19"/>
      <c r="M65" s="18"/>
      <c r="N65" s="20"/>
      <c r="O65" s="20"/>
      <c r="P65" s="15"/>
      <c r="Q65" s="20"/>
      <c r="R65" s="20"/>
      <c r="S65" s="20"/>
      <c r="T65" s="23"/>
      <c r="U65" s="10"/>
      <c r="V65" s="10"/>
      <c r="W65" s="10"/>
      <c r="X65" s="10"/>
      <c r="Y65" s="10"/>
    </row>
    <row r="66" spans="2:25" s="22" customFormat="1">
      <c r="B66" s="15"/>
      <c r="C66" s="14"/>
      <c r="D66" s="14"/>
      <c r="E66" s="14"/>
      <c r="F66" s="36" t="s">
        <v>66</v>
      </c>
      <c r="G66" s="34">
        <f>G65+G64</f>
        <v>101.23495749999999</v>
      </c>
      <c r="H66" s="17"/>
      <c r="I66" s="18"/>
      <c r="J66" s="14"/>
      <c r="K66" s="15"/>
      <c r="L66" s="19"/>
      <c r="M66" s="18"/>
      <c r="N66" s="20"/>
      <c r="O66" s="20"/>
      <c r="P66" s="15"/>
      <c r="Q66" s="20"/>
      <c r="R66" s="20"/>
      <c r="S66" s="20"/>
      <c r="T66" s="23"/>
      <c r="U66" s="10"/>
      <c r="V66" s="10"/>
      <c r="W66" s="10"/>
      <c r="X66" s="10"/>
      <c r="Y66" s="10"/>
    </row>
    <row r="67" spans="2:25" s="22" customFormat="1">
      <c r="B67" s="15"/>
      <c r="C67" s="14"/>
      <c r="D67" s="14"/>
      <c r="E67" s="14"/>
      <c r="F67" s="14"/>
      <c r="G67" s="16"/>
      <c r="H67" s="17"/>
      <c r="I67" s="18"/>
      <c r="J67" s="14"/>
      <c r="K67" s="15"/>
      <c r="L67" s="19"/>
      <c r="M67" s="18"/>
      <c r="N67" s="20"/>
      <c r="O67" s="20"/>
      <c r="P67" s="15"/>
      <c r="Q67" s="20"/>
      <c r="R67" s="20"/>
      <c r="S67" s="20"/>
      <c r="T67" s="23"/>
      <c r="U67" s="10"/>
      <c r="V67" s="10"/>
      <c r="W67" s="10"/>
      <c r="X67" s="10"/>
      <c r="Y67" s="10"/>
    </row>
    <row r="68" spans="2:25" s="22" customFormat="1">
      <c r="B68" s="15"/>
      <c r="C68" s="14"/>
      <c r="D68" s="14"/>
      <c r="E68" s="14"/>
      <c r="F68" s="14"/>
      <c r="G68" s="16"/>
      <c r="H68" s="17"/>
      <c r="I68" s="18"/>
      <c r="J68" s="14"/>
      <c r="K68" s="15"/>
      <c r="L68" s="19"/>
      <c r="M68" s="18"/>
      <c r="N68" s="20"/>
      <c r="O68" s="20"/>
      <c r="P68" s="15"/>
      <c r="Q68" s="20"/>
      <c r="R68" s="20"/>
      <c r="S68" s="20"/>
      <c r="T68" s="23"/>
      <c r="U68" s="10"/>
      <c r="V68" s="10"/>
      <c r="W68" s="10"/>
      <c r="X68" s="10"/>
      <c r="Y68" s="10"/>
    </row>
    <row r="69" spans="2:25" s="22" customFormat="1">
      <c r="B69" s="15"/>
      <c r="C69" s="14"/>
      <c r="D69" s="14"/>
      <c r="E69" s="14"/>
      <c r="F69" s="14"/>
      <c r="G69" s="16"/>
      <c r="H69" s="17"/>
      <c r="I69" s="18"/>
      <c r="J69" s="14"/>
      <c r="K69" s="15"/>
      <c r="L69" s="19"/>
      <c r="M69" s="18"/>
      <c r="N69" s="20"/>
      <c r="O69" s="20"/>
      <c r="P69" s="15"/>
      <c r="Q69" s="20"/>
      <c r="R69" s="20"/>
      <c r="S69" s="20"/>
      <c r="T69" s="23"/>
      <c r="U69" s="10"/>
      <c r="V69" s="10"/>
      <c r="W69" s="10"/>
      <c r="X69" s="10"/>
      <c r="Y69" s="10"/>
    </row>
    <row r="70" spans="2:25" s="22" customFormat="1">
      <c r="B70" s="15"/>
      <c r="C70" s="14"/>
      <c r="D70" s="14"/>
      <c r="E70" s="14"/>
      <c r="F70" s="14"/>
      <c r="G70" s="16"/>
      <c r="H70" s="17"/>
      <c r="I70" s="18"/>
      <c r="J70" s="14"/>
      <c r="K70" s="15"/>
      <c r="L70" s="19"/>
      <c r="M70" s="18"/>
      <c r="N70" s="20"/>
      <c r="O70" s="20"/>
      <c r="P70" s="15"/>
      <c r="Q70" s="20"/>
      <c r="R70" s="20"/>
      <c r="S70" s="20"/>
      <c r="T70" s="23"/>
      <c r="U70" s="10"/>
      <c r="V70" s="10"/>
      <c r="W70" s="10"/>
      <c r="X70" s="10"/>
      <c r="Y70" s="10"/>
    </row>
    <row r="71" spans="2:25" s="22" customFormat="1">
      <c r="B71" s="15"/>
      <c r="C71" s="14"/>
      <c r="D71" s="14"/>
      <c r="E71" s="14"/>
      <c r="F71" s="14"/>
      <c r="G71" s="16"/>
      <c r="H71" s="17"/>
      <c r="I71" s="18"/>
      <c r="J71" s="14"/>
      <c r="K71" s="15"/>
      <c r="L71" s="19"/>
      <c r="M71" s="18"/>
      <c r="N71" s="20"/>
      <c r="O71" s="20"/>
      <c r="P71" s="15"/>
      <c r="Q71" s="20"/>
      <c r="R71" s="20"/>
      <c r="S71" s="20"/>
      <c r="T71" s="23"/>
      <c r="U71" s="10"/>
      <c r="V71" s="10"/>
      <c r="W71" s="10"/>
      <c r="X71" s="10"/>
      <c r="Y71" s="10"/>
    </row>
    <row r="72" spans="2:25" s="22" customFormat="1">
      <c r="B72" s="15"/>
      <c r="C72" s="14"/>
      <c r="D72" s="14"/>
      <c r="E72" s="14"/>
      <c r="F72" s="14"/>
      <c r="G72" s="16"/>
      <c r="H72" s="17"/>
      <c r="I72" s="18"/>
      <c r="J72" s="14"/>
      <c r="K72" s="15"/>
      <c r="L72" s="19"/>
      <c r="M72" s="18"/>
      <c r="N72" s="20"/>
      <c r="O72" s="20"/>
      <c r="P72" s="15"/>
      <c r="Q72" s="20"/>
      <c r="R72" s="20"/>
      <c r="S72" s="20"/>
      <c r="T72" s="23"/>
      <c r="U72" s="10"/>
      <c r="V72" s="10"/>
      <c r="W72" s="10"/>
      <c r="X72" s="10"/>
      <c r="Y72" s="10"/>
    </row>
    <row r="73" spans="2:25" s="22" customFormat="1">
      <c r="B73" s="15"/>
      <c r="C73" s="14"/>
      <c r="D73" s="14"/>
      <c r="E73" s="14"/>
      <c r="F73" s="14"/>
      <c r="G73" s="16"/>
      <c r="H73" s="17"/>
      <c r="I73" s="18"/>
      <c r="J73" s="14"/>
      <c r="K73" s="15"/>
      <c r="L73" s="19"/>
      <c r="M73" s="18"/>
      <c r="N73" s="20"/>
      <c r="O73" s="20"/>
      <c r="P73" s="15"/>
      <c r="Q73" s="20"/>
      <c r="R73" s="20"/>
      <c r="S73" s="20"/>
      <c r="T73" s="23"/>
      <c r="U73" s="10"/>
      <c r="V73" s="10"/>
      <c r="W73" s="10"/>
      <c r="X73" s="10"/>
      <c r="Y73" s="10"/>
    </row>
    <row r="74" spans="2:25" s="22" customFormat="1">
      <c r="B74" s="15"/>
      <c r="C74" s="14"/>
      <c r="D74" s="14"/>
      <c r="E74" s="14"/>
      <c r="F74" s="14"/>
      <c r="G74" s="16"/>
      <c r="H74" s="17"/>
      <c r="I74" s="18"/>
      <c r="J74" s="14"/>
      <c r="K74" s="15"/>
      <c r="L74" s="19"/>
      <c r="M74" s="18"/>
      <c r="N74" s="20"/>
      <c r="O74" s="20"/>
      <c r="P74" s="15"/>
      <c r="Q74" s="20"/>
      <c r="R74" s="20"/>
      <c r="S74" s="20"/>
      <c r="T74" s="23"/>
      <c r="U74" s="10"/>
      <c r="V74" s="10"/>
      <c r="W74" s="10"/>
      <c r="X74" s="10"/>
      <c r="Y74" s="10"/>
    </row>
    <row r="75" spans="2:25" s="22" customFormat="1">
      <c r="B75" s="15"/>
      <c r="C75" s="14"/>
      <c r="D75" s="14"/>
      <c r="E75" s="14"/>
      <c r="F75" s="14"/>
      <c r="G75" s="16"/>
      <c r="H75" s="17"/>
      <c r="I75" s="18"/>
      <c r="J75" s="14"/>
      <c r="K75" s="15"/>
      <c r="L75" s="19"/>
      <c r="M75" s="18"/>
      <c r="N75" s="20"/>
      <c r="O75" s="20"/>
      <c r="P75" s="15"/>
      <c r="Q75" s="20"/>
      <c r="R75" s="20"/>
      <c r="S75" s="20"/>
      <c r="T75" s="23"/>
      <c r="U75" s="10"/>
      <c r="V75" s="10"/>
      <c r="W75" s="10"/>
      <c r="X75" s="10"/>
      <c r="Y75" s="10"/>
    </row>
    <row r="76" spans="2:25" s="22" customFormat="1">
      <c r="B76" s="15"/>
      <c r="C76" s="14"/>
      <c r="D76" s="14"/>
      <c r="E76" s="14"/>
      <c r="F76" s="14"/>
      <c r="G76" s="16"/>
      <c r="H76" s="17"/>
      <c r="I76" s="18"/>
      <c r="J76" s="14"/>
      <c r="K76" s="15"/>
      <c r="L76" s="19"/>
      <c r="M76" s="18"/>
      <c r="N76" s="20"/>
      <c r="O76" s="20"/>
      <c r="P76" s="15"/>
      <c r="Q76" s="20"/>
      <c r="R76" s="20"/>
      <c r="S76" s="20"/>
      <c r="T76" s="23"/>
      <c r="U76" s="10"/>
      <c r="V76" s="10"/>
      <c r="W76" s="10"/>
      <c r="X76" s="10"/>
      <c r="Y76" s="10"/>
    </row>
    <row r="77" spans="2:25" s="22" customFormat="1">
      <c r="B77" s="15"/>
      <c r="C77" s="14"/>
      <c r="D77" s="14"/>
      <c r="E77" s="14"/>
      <c r="F77" s="14"/>
      <c r="G77" s="16"/>
      <c r="H77" s="17"/>
      <c r="I77" s="18"/>
      <c r="J77" s="14"/>
      <c r="K77" s="15"/>
      <c r="L77" s="19"/>
      <c r="M77" s="18"/>
      <c r="N77" s="20"/>
      <c r="O77" s="20"/>
      <c r="P77" s="15"/>
      <c r="Q77" s="20"/>
      <c r="R77" s="20"/>
      <c r="S77" s="20"/>
      <c r="T77" s="23"/>
      <c r="U77" s="10"/>
      <c r="V77" s="10"/>
      <c r="W77" s="10"/>
      <c r="X77" s="10"/>
      <c r="Y77" s="10"/>
    </row>
    <row r="78" spans="2:25" s="22" customFormat="1">
      <c r="B78" s="15"/>
      <c r="C78" s="14"/>
      <c r="D78" s="14"/>
      <c r="E78" s="14"/>
      <c r="F78" s="14"/>
      <c r="G78" s="16"/>
      <c r="H78" s="17"/>
      <c r="I78" s="18"/>
      <c r="J78" s="14"/>
      <c r="K78" s="15"/>
      <c r="L78" s="19"/>
      <c r="M78" s="18"/>
      <c r="N78" s="20"/>
      <c r="O78" s="20"/>
      <c r="P78" s="15"/>
      <c r="Q78" s="20"/>
      <c r="R78" s="20"/>
      <c r="S78" s="20"/>
      <c r="T78" s="23"/>
      <c r="U78" s="10"/>
      <c r="V78" s="10"/>
      <c r="W78" s="10"/>
      <c r="X78" s="10"/>
      <c r="Y78" s="10"/>
    </row>
    <row r="79" spans="2:25" s="22" customFormat="1">
      <c r="B79" s="15"/>
      <c r="C79" s="14"/>
      <c r="D79" s="14"/>
      <c r="E79" s="14"/>
      <c r="F79" s="14"/>
      <c r="G79" s="16"/>
      <c r="H79" s="17"/>
      <c r="I79" s="18"/>
      <c r="J79" s="14"/>
      <c r="K79" s="15"/>
      <c r="L79" s="19"/>
      <c r="M79" s="18"/>
      <c r="N79" s="20"/>
      <c r="O79" s="20"/>
      <c r="P79" s="15"/>
      <c r="Q79" s="20"/>
      <c r="R79" s="20"/>
      <c r="S79" s="20"/>
      <c r="T79" s="23"/>
      <c r="U79" s="10"/>
      <c r="V79" s="10"/>
      <c r="W79" s="10"/>
      <c r="X79" s="10"/>
      <c r="Y79" s="10"/>
    </row>
    <row r="80" spans="2:25" s="22" customFormat="1">
      <c r="B80" s="15"/>
      <c r="C80" s="14"/>
      <c r="D80" s="14"/>
      <c r="E80" s="14"/>
      <c r="F80" s="14"/>
      <c r="G80" s="16"/>
      <c r="H80" s="17"/>
      <c r="I80" s="18"/>
      <c r="J80" s="14"/>
      <c r="K80" s="15"/>
      <c r="L80" s="19"/>
      <c r="M80" s="18"/>
      <c r="N80" s="20"/>
      <c r="O80" s="20"/>
      <c r="P80" s="15"/>
      <c r="Q80" s="20"/>
      <c r="R80" s="20"/>
      <c r="S80" s="20"/>
      <c r="T80" s="23"/>
      <c r="U80" s="10"/>
      <c r="V80" s="10"/>
      <c r="W80" s="10"/>
      <c r="X80" s="10"/>
      <c r="Y80" s="10"/>
    </row>
    <row r="81" spans="2:25" s="22" customFormat="1">
      <c r="B81" s="15"/>
      <c r="C81" s="14"/>
      <c r="D81" s="14"/>
      <c r="E81" s="14"/>
      <c r="F81" s="14"/>
      <c r="G81" s="16"/>
      <c r="H81" s="17"/>
      <c r="I81" s="18"/>
      <c r="J81" s="14"/>
      <c r="K81" s="15"/>
      <c r="L81" s="19"/>
      <c r="M81" s="18"/>
      <c r="N81" s="20"/>
      <c r="O81" s="20"/>
      <c r="P81" s="15"/>
      <c r="Q81" s="20"/>
      <c r="R81" s="20"/>
      <c r="S81" s="20"/>
      <c r="T81" s="23"/>
      <c r="U81" s="10"/>
      <c r="V81" s="10"/>
      <c r="W81" s="10"/>
      <c r="X81" s="10"/>
      <c r="Y81" s="10"/>
    </row>
    <row r="82" spans="2:25" s="22" customFormat="1">
      <c r="B82" s="15"/>
      <c r="C82" s="14"/>
      <c r="D82" s="14"/>
      <c r="E82" s="14"/>
      <c r="F82" s="14"/>
      <c r="G82" s="16"/>
      <c r="H82" s="17"/>
      <c r="I82" s="18"/>
      <c r="J82" s="14"/>
      <c r="K82" s="15"/>
      <c r="L82" s="19"/>
      <c r="M82" s="18"/>
      <c r="N82" s="20"/>
      <c r="O82" s="20"/>
      <c r="P82" s="15"/>
      <c r="Q82" s="20"/>
      <c r="R82" s="20"/>
      <c r="S82" s="20"/>
      <c r="T82" s="23"/>
      <c r="U82" s="10"/>
      <c r="V82" s="10"/>
      <c r="W82" s="10"/>
      <c r="X82" s="10"/>
      <c r="Y82" s="10"/>
    </row>
    <row r="83" spans="2:25" s="22" customFormat="1">
      <c r="B83" s="15"/>
      <c r="C83" s="14"/>
      <c r="D83" s="14"/>
      <c r="E83" s="14"/>
      <c r="F83" s="14"/>
      <c r="G83" s="16"/>
      <c r="H83" s="17"/>
      <c r="I83" s="18"/>
      <c r="J83" s="14"/>
      <c r="K83" s="15"/>
      <c r="L83" s="19"/>
      <c r="M83" s="18"/>
      <c r="N83" s="20"/>
      <c r="O83" s="20"/>
      <c r="P83" s="15"/>
      <c r="Q83" s="20"/>
      <c r="R83" s="20"/>
      <c r="S83" s="20"/>
      <c r="T83" s="23"/>
      <c r="U83" s="10"/>
      <c r="V83" s="10"/>
      <c r="W83" s="10"/>
      <c r="X83" s="10"/>
      <c r="Y83" s="10"/>
    </row>
    <row r="84" spans="2:25" s="22" customFormat="1">
      <c r="B84" s="15"/>
      <c r="C84" s="14"/>
      <c r="D84" s="14"/>
      <c r="E84" s="14"/>
      <c r="F84" s="14"/>
      <c r="G84" s="16"/>
      <c r="H84" s="17"/>
      <c r="I84" s="18"/>
      <c r="J84" s="14"/>
      <c r="K84" s="15"/>
      <c r="L84" s="19"/>
      <c r="M84" s="18"/>
      <c r="N84" s="20"/>
      <c r="O84" s="20"/>
      <c r="P84" s="15"/>
      <c r="Q84" s="20"/>
      <c r="R84" s="20"/>
      <c r="S84" s="20"/>
      <c r="T84" s="23"/>
      <c r="U84" s="10"/>
      <c r="V84" s="10"/>
      <c r="W84" s="10"/>
      <c r="X84" s="10"/>
      <c r="Y84" s="10"/>
    </row>
    <row r="85" spans="2:25" s="22" customFormat="1">
      <c r="B85" s="15"/>
      <c r="C85" s="14"/>
      <c r="D85" s="14"/>
      <c r="E85" s="14"/>
      <c r="F85" s="14"/>
      <c r="G85" s="16"/>
      <c r="H85" s="17"/>
      <c r="I85" s="18"/>
      <c r="J85" s="14"/>
      <c r="K85" s="15"/>
      <c r="L85" s="19"/>
      <c r="M85" s="18"/>
      <c r="N85" s="20"/>
      <c r="O85" s="20"/>
      <c r="P85" s="15"/>
      <c r="Q85" s="20"/>
      <c r="R85" s="20"/>
      <c r="S85" s="20"/>
      <c r="T85" s="23"/>
      <c r="U85" s="10"/>
      <c r="V85" s="10"/>
      <c r="W85" s="10"/>
      <c r="X85" s="10"/>
      <c r="Y85" s="10"/>
    </row>
    <row r="86" spans="2:25" s="22" customFormat="1">
      <c r="B86" s="15"/>
      <c r="C86" s="14"/>
      <c r="D86" s="14"/>
      <c r="E86" s="14"/>
      <c r="F86" s="14"/>
      <c r="G86" s="16"/>
      <c r="H86" s="17"/>
      <c r="I86" s="18"/>
      <c r="J86" s="14"/>
      <c r="K86" s="15"/>
      <c r="L86" s="19"/>
      <c r="M86" s="18"/>
      <c r="N86" s="20"/>
      <c r="O86" s="20"/>
      <c r="P86" s="15"/>
      <c r="Q86" s="20"/>
      <c r="R86" s="20"/>
      <c r="S86" s="20"/>
      <c r="T86" s="23"/>
      <c r="U86" s="10"/>
      <c r="V86" s="10"/>
      <c r="W86" s="10"/>
      <c r="X86" s="10"/>
      <c r="Y86" s="10"/>
    </row>
    <row r="87" spans="2:25" s="22" customFormat="1">
      <c r="B87" s="15"/>
      <c r="C87" s="14"/>
      <c r="D87" s="14"/>
      <c r="E87" s="14"/>
      <c r="F87" s="14"/>
      <c r="G87" s="16"/>
      <c r="H87" s="17"/>
      <c r="I87" s="18"/>
      <c r="J87" s="14"/>
      <c r="K87" s="15"/>
      <c r="L87" s="19"/>
      <c r="M87" s="18"/>
      <c r="N87" s="20"/>
      <c r="O87" s="20"/>
      <c r="P87" s="15"/>
      <c r="Q87" s="20"/>
      <c r="R87" s="20"/>
      <c r="S87" s="20"/>
      <c r="T87" s="23"/>
      <c r="U87" s="10"/>
      <c r="V87" s="10"/>
      <c r="W87" s="10"/>
      <c r="X87" s="10"/>
      <c r="Y87" s="10"/>
    </row>
    <row r="88" spans="2:25" s="22" customFormat="1">
      <c r="B88" s="15"/>
      <c r="C88" s="14"/>
      <c r="D88" s="14"/>
      <c r="E88" s="14"/>
      <c r="F88" s="14"/>
      <c r="G88" s="16"/>
      <c r="H88" s="17"/>
      <c r="I88" s="18"/>
      <c r="J88" s="14"/>
      <c r="K88" s="15"/>
      <c r="L88" s="19"/>
      <c r="M88" s="18"/>
      <c r="N88" s="20"/>
      <c r="O88" s="20"/>
      <c r="P88" s="15"/>
      <c r="Q88" s="20"/>
      <c r="R88" s="20"/>
      <c r="S88" s="20"/>
      <c r="T88" s="23"/>
      <c r="U88" s="10"/>
      <c r="V88" s="10"/>
      <c r="W88" s="10"/>
      <c r="X88" s="10"/>
      <c r="Y88" s="10"/>
    </row>
    <row r="89" spans="2:25" s="22" customFormat="1">
      <c r="B89" s="15"/>
      <c r="C89" s="14"/>
      <c r="D89" s="14"/>
      <c r="E89" s="14"/>
      <c r="F89" s="14"/>
      <c r="G89" s="16"/>
      <c r="H89" s="17"/>
      <c r="I89" s="18"/>
      <c r="J89" s="14"/>
      <c r="K89" s="15"/>
      <c r="L89" s="19"/>
      <c r="M89" s="18"/>
      <c r="N89" s="20"/>
      <c r="O89" s="20"/>
      <c r="P89" s="15"/>
      <c r="Q89" s="20"/>
      <c r="R89" s="20"/>
      <c r="S89" s="20"/>
      <c r="T89" s="23"/>
      <c r="U89" s="10"/>
      <c r="V89" s="10"/>
      <c r="W89" s="10"/>
      <c r="X89" s="10"/>
      <c r="Y89" s="10"/>
    </row>
  </sheetData>
  <sheetCalcPr fullCalcOnLoad="1"/>
  <mergeCells count="5">
    <mergeCell ref="C2:F2"/>
    <mergeCell ref="H2:J2"/>
    <mergeCell ref="K2:N2"/>
    <mergeCell ref="P2:S2"/>
    <mergeCell ref="T2:V2"/>
  </mergeCells>
  <phoneticPr fontId="25"/>
  <printOptions gridLines="1"/>
  <pageMargins left="1.2" right="0.45" top="0.5" bottom="0.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MISC MEL</vt:lpstr>
    </vt:vector>
  </TitlesOfParts>
  <Company>HPES ACES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S Hartz (GSFC-5990)</dc:creator>
  <cp:lastModifiedBy>左近 樹</cp:lastModifiedBy>
  <cp:lastPrinted>2018-10-04T16:03:29Z</cp:lastPrinted>
  <dcterms:created xsi:type="dcterms:W3CDTF">2015-01-26T17:32:09Z</dcterms:created>
  <dcterms:modified xsi:type="dcterms:W3CDTF">2018-11-08T01:28:03Z</dcterms:modified>
</cp:coreProperties>
</file>